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Kuželky\Zpravodaj\"/>
    </mc:Choice>
  </mc:AlternateContent>
  <bookViews>
    <workbookView xWindow="0" yWindow="0" windowWidth="28800" windowHeight="13125" activeTab="5"/>
  </bookViews>
  <sheets>
    <sheet name="Meteor A-Žižkov B" sheetId="1" r:id="rId1"/>
    <sheet name="Praga-US A" sheetId="2" r:id="rId2"/>
    <sheet name="KK C-US B" sheetId="3" r:id="rId3"/>
    <sheet name="Slavoj C-Union B" sheetId="4" r:id="rId4"/>
    <sheet name="Rudná A-ČVUT" sheetId="5" r:id="rId5"/>
    <sheet name="Astra-Admira" sheetId="6" r:id="rId6"/>
  </sheets>
  <externalReferences>
    <externalReference r:id="rId7"/>
    <externalReference r:id="rId8"/>
    <externalReference r:id="rId9"/>
    <externalReference r:id="rId10"/>
  </externalReferences>
  <definedNames>
    <definedName name="výmaz" localSheetId="5">[4]Zápis!$D$8:$F$11,[4]Zápis!$D$13:$F$16,[4]Zápis!$D$18:$F$21,[4]Zápis!$D$23:$F$26,[4]Zápis!$D$28:$F$31,[4]Zápis!$D$33:$F$36,[4]Zápis!$N$8:$P$11,[4]Zápis!$N$13:$P$16,[4]Zápis!$N$18:$P$21,[4]Zápis!$N$23:$P$26,[4]Zápis!$N$28:$P$31,[4]Zápis!$N$33:$P$36,[4]Zápis!$A$8:$B$37,[4]Zápis!$K$8:$L$37</definedName>
    <definedName name="výmaz" localSheetId="2">[1]Zápis!$D$8:$F$11,[1]Zápis!$D$13:$F$16,[1]Zápis!$D$18:$F$21,[1]Zápis!$D$23:$F$26,[1]Zápis!$D$28:$F$31,[1]Zápis!$D$33:$F$36,[1]Zápis!$N$8:$P$11,[1]Zápis!$N$13:$P$16,[1]Zápis!$N$18:$P$21,[1]Zápis!$N$23:$P$26,[1]Zápis!$N$28:$P$31,[1]Zápis!$N$33:$P$36,[1]Zápis!$A$8:$B$37,[1]Zápis!$K$8:$L$37</definedName>
    <definedName name="výmaz" localSheetId="1">[2]Zápis!$D$8:$F$11,[2]Zápis!$D$13:$F$16,[2]Zápis!$D$18:$F$21,[2]Zápis!$D$23:$F$26,[2]Zápis!$D$28:$F$31,[2]Zápis!$D$33:$F$36,[2]Zápis!$N$8:$P$11,[2]Zápis!$N$13:$P$16,[2]Zápis!$N$18:$P$21,[2]Zápis!$N$23:$P$26,[2]Zápis!$N$28:$P$31,[2]Zápis!$N$33:$P$36,[2]Zápis!$A$8:$B$37,[2]Zápis!$K$8:$L$37</definedName>
    <definedName name="výmaz">[3]Zápis!$D$8:$F$11,[3]Zápis!$D$13:$F$16,[3]Zápis!$D$18:$F$21,[3]Zápis!$D$23:$F$26,[3]Zápis!$D$28:$F$31,[3]Zápis!$D$33:$F$36,[3]Zápis!$N$8:$P$11,[3]Zápis!$N$13:$P$16,[3]Zápis!$N$18:$P$21,[3]Zápis!$N$23:$P$26,[3]Zápis!$N$28:$P$31,[3]Zápis!$N$33:$P$36,[3]Zápis!$A$8:$B$37,[3]Zápis!$K$8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5" l="1"/>
  <c r="Q36" i="5"/>
  <c r="G36" i="5"/>
  <c r="H36" i="5" s="1"/>
  <c r="R36" i="5" s="1"/>
  <c r="Q35" i="5"/>
  <c r="G35" i="5"/>
  <c r="H35" i="5" s="1"/>
  <c r="R35" i="5" s="1"/>
  <c r="Q34" i="5"/>
  <c r="G34" i="5"/>
  <c r="H34" i="5" s="1"/>
  <c r="R34" i="5" s="1"/>
  <c r="Q33" i="5"/>
  <c r="G33" i="5"/>
  <c r="Q37" i="5" s="1"/>
  <c r="Q31" i="5"/>
  <c r="G31" i="5"/>
  <c r="H31" i="5" s="1"/>
  <c r="R31" i="5" s="1"/>
  <c r="Q30" i="5"/>
  <c r="G30" i="5"/>
  <c r="H30" i="5" s="1"/>
  <c r="R30" i="5" s="1"/>
  <c r="Q29" i="5"/>
  <c r="G29" i="5"/>
  <c r="H29" i="5" s="1"/>
  <c r="R29" i="5" s="1"/>
  <c r="Q28" i="5"/>
  <c r="G28" i="5"/>
  <c r="Q32" i="5" s="1"/>
  <c r="Q26" i="5"/>
  <c r="G26" i="5"/>
  <c r="H26" i="5" s="1"/>
  <c r="R26" i="5" s="1"/>
  <c r="Q25" i="5"/>
  <c r="G25" i="5"/>
  <c r="H25" i="5" s="1"/>
  <c r="R25" i="5" s="1"/>
  <c r="Q24" i="5"/>
  <c r="G24" i="5"/>
  <c r="H24" i="5" s="1"/>
  <c r="R24" i="5" s="1"/>
  <c r="Q23" i="5"/>
  <c r="G23" i="5"/>
  <c r="Q27" i="5" s="1"/>
  <c r="Q21" i="5"/>
  <c r="G21" i="5"/>
  <c r="H21" i="5" s="1"/>
  <c r="R21" i="5" s="1"/>
  <c r="Q20" i="5"/>
  <c r="G20" i="5"/>
  <c r="H20" i="5" s="1"/>
  <c r="R20" i="5" s="1"/>
  <c r="Q19" i="5"/>
  <c r="G19" i="5"/>
  <c r="H19" i="5" s="1"/>
  <c r="R19" i="5" s="1"/>
  <c r="Q18" i="5"/>
  <c r="G18" i="5"/>
  <c r="Q22" i="5" s="1"/>
  <c r="Q16" i="5"/>
  <c r="G16" i="5"/>
  <c r="H16" i="5" s="1"/>
  <c r="R16" i="5" s="1"/>
  <c r="Q15" i="5"/>
  <c r="G15" i="5"/>
  <c r="H15" i="5" s="1"/>
  <c r="R15" i="5" s="1"/>
  <c r="Q14" i="5"/>
  <c r="G14" i="5"/>
  <c r="H14" i="5" s="1"/>
  <c r="R14" i="5" s="1"/>
  <c r="Q13" i="5"/>
  <c r="G13" i="5"/>
  <c r="Q17" i="5" s="1"/>
  <c r="Q11" i="5"/>
  <c r="G11" i="5"/>
  <c r="H11" i="5" s="1"/>
  <c r="R11" i="5" s="1"/>
  <c r="Q10" i="5"/>
  <c r="G10" i="5"/>
  <c r="H10" i="5" s="1"/>
  <c r="R10" i="5" s="1"/>
  <c r="Q9" i="5"/>
  <c r="G9" i="5"/>
  <c r="H9" i="5" s="1"/>
  <c r="R9" i="5" s="1"/>
  <c r="Q8" i="5"/>
  <c r="Q12" i="5" s="1"/>
  <c r="G8" i="5"/>
  <c r="H8" i="5" l="1"/>
  <c r="R8" i="5" s="1"/>
  <c r="G12" i="5"/>
  <c r="H13" i="5"/>
  <c r="R13" i="5" s="1"/>
  <c r="G17" i="5"/>
  <c r="H18" i="5"/>
  <c r="R18" i="5" s="1"/>
  <c r="G22" i="5"/>
  <c r="H23" i="5"/>
  <c r="R23" i="5" s="1"/>
  <c r="G27" i="5"/>
  <c r="H28" i="5"/>
  <c r="R28" i="5" s="1"/>
  <c r="G32" i="5"/>
  <c r="H33" i="5"/>
  <c r="R33" i="5" s="1"/>
  <c r="G37" i="5"/>
  <c r="A45" i="4"/>
  <c r="Q36" i="4"/>
  <c r="G36" i="4"/>
  <c r="H36" i="4" s="1"/>
  <c r="R36" i="4" s="1"/>
  <c r="Q35" i="4"/>
  <c r="G35" i="4"/>
  <c r="H35" i="4" s="1"/>
  <c r="R35" i="4" s="1"/>
  <c r="Q34" i="4"/>
  <c r="G34" i="4"/>
  <c r="H34" i="4" s="1"/>
  <c r="R34" i="4" s="1"/>
  <c r="Q33" i="4"/>
  <c r="G33" i="4"/>
  <c r="Q37" i="4" s="1"/>
  <c r="Q31" i="4"/>
  <c r="G31" i="4"/>
  <c r="H31" i="4" s="1"/>
  <c r="R31" i="4" s="1"/>
  <c r="Q30" i="4"/>
  <c r="G30" i="4"/>
  <c r="H30" i="4" s="1"/>
  <c r="R30" i="4" s="1"/>
  <c r="Q29" i="4"/>
  <c r="G29" i="4"/>
  <c r="H29" i="4" s="1"/>
  <c r="R29" i="4" s="1"/>
  <c r="Q28" i="4"/>
  <c r="Q32" i="4" s="1"/>
  <c r="G28" i="4"/>
  <c r="G32" i="4" s="1"/>
  <c r="Q26" i="4"/>
  <c r="G26" i="4"/>
  <c r="H26" i="4" s="1"/>
  <c r="R26" i="4" s="1"/>
  <c r="Q25" i="4"/>
  <c r="G25" i="4"/>
  <c r="H25" i="4" s="1"/>
  <c r="R25" i="4" s="1"/>
  <c r="Q24" i="4"/>
  <c r="G24" i="4"/>
  <c r="H24" i="4" s="1"/>
  <c r="R24" i="4" s="1"/>
  <c r="Q23" i="4"/>
  <c r="Q27" i="4" s="1"/>
  <c r="G23" i="4"/>
  <c r="G27" i="4" s="1"/>
  <c r="Q21" i="4"/>
  <c r="G21" i="4"/>
  <c r="H21" i="4" s="1"/>
  <c r="R21" i="4" s="1"/>
  <c r="Q20" i="4"/>
  <c r="G20" i="4"/>
  <c r="H20" i="4" s="1"/>
  <c r="R20" i="4" s="1"/>
  <c r="Q19" i="4"/>
  <c r="G19" i="4"/>
  <c r="H19" i="4" s="1"/>
  <c r="R19" i="4" s="1"/>
  <c r="Q18" i="4"/>
  <c r="Q22" i="4" s="1"/>
  <c r="G18" i="4"/>
  <c r="G22" i="4" s="1"/>
  <c r="Q16" i="4"/>
  <c r="G16" i="4"/>
  <c r="H16" i="4" s="1"/>
  <c r="R16" i="4" s="1"/>
  <c r="Q15" i="4"/>
  <c r="G15" i="4"/>
  <c r="H15" i="4" s="1"/>
  <c r="R15" i="4" s="1"/>
  <c r="Q14" i="4"/>
  <c r="G14" i="4"/>
  <c r="H14" i="4" s="1"/>
  <c r="R14" i="4" s="1"/>
  <c r="Q13" i="4"/>
  <c r="Q17" i="4" s="1"/>
  <c r="G13" i="4"/>
  <c r="G17" i="4" s="1"/>
  <c r="Q11" i="4"/>
  <c r="G11" i="4"/>
  <c r="H11" i="4" s="1"/>
  <c r="R11" i="4" s="1"/>
  <c r="Q10" i="4"/>
  <c r="G10" i="4"/>
  <c r="H10" i="4" s="1"/>
  <c r="R10" i="4" s="1"/>
  <c r="Q9" i="4"/>
  <c r="G9" i="4"/>
  <c r="H9" i="4" s="1"/>
  <c r="R9" i="4" s="1"/>
  <c r="Q8" i="4"/>
  <c r="Q12" i="4" s="1"/>
  <c r="G8" i="4"/>
  <c r="H12" i="5" l="1"/>
  <c r="D12" i="5"/>
  <c r="N12" i="5"/>
  <c r="P12" i="5"/>
  <c r="O12" i="5"/>
  <c r="F12" i="5"/>
  <c r="G39" i="5"/>
  <c r="R12" i="5"/>
  <c r="E12" i="5"/>
  <c r="H32" i="5"/>
  <c r="D32" i="5"/>
  <c r="P32" i="5"/>
  <c r="O32" i="5"/>
  <c r="F32" i="5"/>
  <c r="R32" i="5"/>
  <c r="N32" i="5"/>
  <c r="E32" i="5"/>
  <c r="H22" i="5"/>
  <c r="D22" i="5"/>
  <c r="P22" i="5"/>
  <c r="O22" i="5"/>
  <c r="F22" i="5"/>
  <c r="R22" i="5"/>
  <c r="N22" i="5"/>
  <c r="E22" i="5"/>
  <c r="Q39" i="5"/>
  <c r="H37" i="5"/>
  <c r="D37" i="5"/>
  <c r="P37" i="5"/>
  <c r="R37" i="5"/>
  <c r="N37" i="5"/>
  <c r="O37" i="5"/>
  <c r="F37" i="5"/>
  <c r="E37" i="5"/>
  <c r="H27" i="5"/>
  <c r="I26" i="5" s="1"/>
  <c r="S26" i="5" s="1"/>
  <c r="D27" i="5"/>
  <c r="P27" i="5"/>
  <c r="R27" i="5"/>
  <c r="E27" i="5"/>
  <c r="O27" i="5"/>
  <c r="F27" i="5"/>
  <c r="N27" i="5"/>
  <c r="H17" i="5"/>
  <c r="D17" i="5"/>
  <c r="P17" i="5"/>
  <c r="O17" i="5"/>
  <c r="F17" i="5"/>
  <c r="R17" i="5"/>
  <c r="N17" i="5"/>
  <c r="E17" i="5"/>
  <c r="H39" i="5"/>
  <c r="R39" i="5"/>
  <c r="D17" i="4"/>
  <c r="P17" i="4"/>
  <c r="O17" i="4"/>
  <c r="F17" i="4"/>
  <c r="N17" i="4"/>
  <c r="E17" i="4"/>
  <c r="P22" i="4"/>
  <c r="O22" i="4"/>
  <c r="F22" i="4"/>
  <c r="N22" i="4"/>
  <c r="E22" i="4"/>
  <c r="D22" i="4"/>
  <c r="D27" i="4"/>
  <c r="P27" i="4"/>
  <c r="O27" i="4"/>
  <c r="F27" i="4"/>
  <c r="N27" i="4"/>
  <c r="E27" i="4"/>
  <c r="D32" i="4"/>
  <c r="P32" i="4"/>
  <c r="O32" i="4"/>
  <c r="F32" i="4"/>
  <c r="N32" i="4"/>
  <c r="E32" i="4"/>
  <c r="H8" i="4"/>
  <c r="R8" i="4" s="1"/>
  <c r="G12" i="4"/>
  <c r="H13" i="4"/>
  <c r="R13" i="4" s="1"/>
  <c r="R17" i="4" s="1"/>
  <c r="H18" i="4"/>
  <c r="R18" i="4" s="1"/>
  <c r="R22" i="4" s="1"/>
  <c r="H23" i="4"/>
  <c r="R23" i="4" s="1"/>
  <c r="R27" i="4" s="1"/>
  <c r="H28" i="4"/>
  <c r="R28" i="4" s="1"/>
  <c r="R32" i="4" s="1"/>
  <c r="H33" i="4"/>
  <c r="R33" i="4" s="1"/>
  <c r="G37" i="4"/>
  <c r="Q39" i="4"/>
  <c r="I36" i="5" l="1"/>
  <c r="S36" i="5" s="1"/>
  <c r="N39" i="5"/>
  <c r="F39" i="5"/>
  <c r="E39" i="5"/>
  <c r="O39" i="5"/>
  <c r="P39" i="5"/>
  <c r="D39" i="5"/>
  <c r="I21" i="5"/>
  <c r="S21" i="5" s="1"/>
  <c r="I31" i="5"/>
  <c r="S31" i="5" s="1"/>
  <c r="I16" i="5"/>
  <c r="S16" i="5" s="1"/>
  <c r="I11" i="5"/>
  <c r="S11" i="5" s="1"/>
  <c r="H37" i="4"/>
  <c r="D37" i="4"/>
  <c r="P37" i="4"/>
  <c r="O37" i="4"/>
  <c r="F37" i="4"/>
  <c r="R37" i="4"/>
  <c r="N37" i="4"/>
  <c r="E37" i="4"/>
  <c r="G39" i="4"/>
  <c r="H32" i="4"/>
  <c r="I31" i="4" s="1"/>
  <c r="S31" i="4" s="1"/>
  <c r="H27" i="4"/>
  <c r="I26" i="4" s="1"/>
  <c r="S26" i="4" s="1"/>
  <c r="H22" i="4"/>
  <c r="I21" i="4" s="1"/>
  <c r="S21" i="4" s="1"/>
  <c r="H17" i="4"/>
  <c r="I16" i="4" s="1"/>
  <c r="S16" i="4" s="1"/>
  <c r="P12" i="4"/>
  <c r="O12" i="4"/>
  <c r="F12" i="4"/>
  <c r="D12" i="4"/>
  <c r="R12" i="4"/>
  <c r="N12" i="4"/>
  <c r="E12" i="4"/>
  <c r="H12" i="4"/>
  <c r="I11" i="4" s="1"/>
  <c r="S11" i="4" s="1"/>
  <c r="R39" i="4"/>
  <c r="I39" i="5" l="1"/>
  <c r="N39" i="4"/>
  <c r="F39" i="4"/>
  <c r="I39" i="4"/>
  <c r="E39" i="4"/>
  <c r="P39" i="4"/>
  <c r="D39" i="4"/>
  <c r="O39" i="4"/>
  <c r="H39" i="4"/>
  <c r="I36" i="4"/>
  <c r="S36" i="4" s="1"/>
  <c r="I41" i="5" l="1"/>
  <c r="S39" i="5"/>
  <c r="S41" i="5" s="1"/>
  <c r="I41" i="4"/>
  <c r="S39" i="4"/>
  <c r="S41" i="4" s="1"/>
</calcChain>
</file>

<file path=xl/sharedStrings.xml><?xml version="1.0" encoding="utf-8"?>
<sst xmlns="http://schemas.openxmlformats.org/spreadsheetml/2006/main" count="659" uniqueCount="181">
  <si>
    <t>Pražský kuželkářský svaz</t>
  </si>
  <si>
    <t>Zápis o utkání</t>
  </si>
  <si>
    <t>Kuželna</t>
  </si>
  <si>
    <t>Meteor</t>
  </si>
  <si>
    <t>Datum  </t>
  </si>
  <si>
    <t>Domácí</t>
  </si>
  <si>
    <t>SK Meteor Praha "A"</t>
  </si>
  <si>
    <t>Hosté</t>
  </si>
  <si>
    <t>SK Žižkov Praha "B"</t>
  </si>
  <si>
    <t>Příjmení a jméno hráče</t>
  </si>
  <si>
    <t>Série hodů</t>
  </si>
  <si>
    <t>Výkon</t>
  </si>
  <si>
    <t>Dílčí</t>
  </si>
  <si>
    <t>Body</t>
  </si>
  <si>
    <t>Reg. číslo</t>
  </si>
  <si>
    <t>Plné</t>
  </si>
  <si>
    <t>Dor.</t>
  </si>
  <si>
    <t>Ch.</t>
  </si>
  <si>
    <t>Celk.</t>
  </si>
  <si>
    <t>Druž.</t>
  </si>
  <si>
    <t>POKORNÁ</t>
  </si>
  <si>
    <t>GEBR</t>
  </si>
  <si>
    <t>Jindra</t>
  </si>
  <si>
    <t>Josef</t>
  </si>
  <si>
    <t>TESAŘ</t>
  </si>
  <si>
    <t>NECKÁŘ</t>
  </si>
  <si>
    <t>Jan</t>
  </si>
  <si>
    <t>KUČERA</t>
  </si>
  <si>
    <t>SAILEROVÁ</t>
  </si>
  <si>
    <t>Anna</t>
  </si>
  <si>
    <t>NOVOTNÝ</t>
  </si>
  <si>
    <t>LUKÁŠ</t>
  </si>
  <si>
    <t>Jiří</t>
  </si>
  <si>
    <t>Martin</t>
  </si>
  <si>
    <t>BARCAL</t>
  </si>
  <si>
    <t>BUBENÍČEK</t>
  </si>
  <si>
    <t>Zdeněk</t>
  </si>
  <si>
    <t>Karel</t>
  </si>
  <si>
    <t>JURÁŠEK</t>
  </si>
  <si>
    <t>VŠETEČKA</t>
  </si>
  <si>
    <t>Miloslav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</si>
  <si>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</si>
  <si>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</si>
  <si>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</si>
  <si>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</si>
  <si>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</si>
  <si>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</si>
  <si>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</si>
  <si>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Technické podmínky utkání</t>
  </si>
  <si>
    <t>Čas zahájení utkání  </t>
  </si>
  <si>
    <t>17:00</t>
  </si>
  <si>
    <t>Teplota na kuželně  </t>
  </si>
  <si>
    <t>Čas ukončení utkání  </t>
  </si>
  <si>
    <t>22:00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</si>
  <si>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</si>
  <si>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</si>
  <si>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</si>
  <si>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</si>
  <si>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</si>
  <si>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</si>
  <si>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</si>
  <si>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</si>
  <si>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</si>
  <si>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</si>
  <si>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</si>
  <si>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Datum a podpis rozhodčího</t>
  </si>
  <si>
    <t>Karlov</t>
  </si>
  <si>
    <t>TJ Praga "A"</t>
  </si>
  <si>
    <t>SK Uhelné sklady Praha "A"</t>
  </si>
  <si>
    <t>KOMORNÍK</t>
  </si>
  <si>
    <t>SEDLÁK</t>
  </si>
  <si>
    <t>Milan</t>
  </si>
  <si>
    <t>Zbyněk</t>
  </si>
  <si>
    <t>JANOUŠEK</t>
  </si>
  <si>
    <t>KNOBLOCH</t>
  </si>
  <si>
    <t>Pavel</t>
  </si>
  <si>
    <t>Antonin</t>
  </si>
  <si>
    <t>KAŠPAR</t>
  </si>
  <si>
    <t>DVOŘÁK</t>
  </si>
  <si>
    <t>Rostislav</t>
  </si>
  <si>
    <t>Tomáš</t>
  </si>
  <si>
    <t>BARTOŠ</t>
  </si>
  <si>
    <t>PLACHÝ</t>
  </si>
  <si>
    <t>Michal</t>
  </si>
  <si>
    <t>Miroslav</t>
  </si>
  <si>
    <t>KOUREK</t>
  </si>
  <si>
    <t>NOVÁK</t>
  </si>
  <si>
    <t>Jaroslav</t>
  </si>
  <si>
    <t>HLOUŠEK</t>
  </si>
  <si>
    <t>Petr</t>
  </si>
  <si>
    <t>Pavel Janoušek</t>
  </si>
  <si>
    <t xml:space="preserve">Braník 1/4 </t>
  </si>
  <si>
    <t>KK Konstruktiva Praha  "C"</t>
  </si>
  <si>
    <t>SK Uhelné sklady Praha "B"</t>
  </si>
  <si>
    <t>FUJKO</t>
  </si>
  <si>
    <t>RAJNOCH</t>
  </si>
  <si>
    <t>Samuel</t>
  </si>
  <si>
    <t>Adam</t>
  </si>
  <si>
    <t>Lébl</t>
  </si>
  <si>
    <t>ČERNÝ</t>
  </si>
  <si>
    <t>BARCHÁNEK</t>
  </si>
  <si>
    <t>MÍCHAL</t>
  </si>
  <si>
    <t>HYBŠ</t>
  </si>
  <si>
    <t>MUDRA</t>
  </si>
  <si>
    <t>KLEMENT</t>
  </si>
  <si>
    <t>TUMPACH</t>
  </si>
  <si>
    <t>Roman</t>
  </si>
  <si>
    <t>Karel Hybě</t>
  </si>
  <si>
    <t>Hybš</t>
  </si>
  <si>
    <t xml:space="preserve">Roman Tumpach </t>
  </si>
  <si>
    <t>start náhradníka - Zbynek Lébl 23635</t>
  </si>
  <si>
    <t>Česká kuželkářská
asociace</t>
  </si>
  <si>
    <t xml:space="preserve">Kuželna:  </t>
  </si>
  <si>
    <t>SK Žižkov Praha 3-4</t>
  </si>
  <si>
    <t>Datum:  </t>
  </si>
  <si>
    <t>9.11.2017</t>
  </si>
  <si>
    <t>KK Slavoj Praha C</t>
  </si>
  <si>
    <t>PSK Union Praha	 B</t>
  </si>
  <si>
    <t>BŘEZINA</t>
  </si>
  <si>
    <t>MORAVEC</t>
  </si>
  <si>
    <t>Stanislav ml.</t>
  </si>
  <si>
    <t>ŠŤASTNÝ</t>
  </si>
  <si>
    <t>MACH</t>
  </si>
  <si>
    <t>BENEDA</t>
  </si>
  <si>
    <t>SEDLÁČEK</t>
  </si>
  <si>
    <t>Stanislav st.</t>
  </si>
  <si>
    <t>PROŠEK</t>
  </si>
  <si>
    <t>FREMROVÁ</t>
  </si>
  <si>
    <t>Daniel</t>
  </si>
  <si>
    <t>Jarmila</t>
  </si>
  <si>
    <t>VALO</t>
  </si>
  <si>
    <t>KANTNER</t>
  </si>
  <si>
    <t>Jindřich</t>
  </si>
  <si>
    <t>Prošek Daniel</t>
  </si>
  <si>
    <t>Moravec Petr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</si>
  <si>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</si>
  <si>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</si>
  <si>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</si>
  <si>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</si>
  <si>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</si>
  <si>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 xml:space="preserve">Datum a podpis rozhodčího:  </t>
  </si>
  <si>
    <t>Rudná</t>
  </si>
  <si>
    <t>TJ Sokol Rudná -  A</t>
  </si>
  <si>
    <t>ČVUT -  A</t>
  </si>
  <si>
    <t>Strnad</t>
  </si>
  <si>
    <t>Vejvoda</t>
  </si>
  <si>
    <t>Spěváček</t>
  </si>
  <si>
    <t>Jahelka</t>
  </si>
  <si>
    <t>Mařánek</t>
  </si>
  <si>
    <t>Kochánek</t>
  </si>
  <si>
    <t>Bachor</t>
  </si>
  <si>
    <t>Vejvode</t>
  </si>
  <si>
    <t>Vlastimil</t>
  </si>
  <si>
    <t>Zelenka</t>
  </si>
  <si>
    <t>Piskáček</t>
  </si>
  <si>
    <t>Bok</t>
  </si>
  <si>
    <t>Knyttl</t>
  </si>
  <si>
    <t>Jaromír</t>
  </si>
  <si>
    <t>Zahr.město</t>
  </si>
  <si>
    <t>TJ Astra Zahradní Město "A"</t>
  </si>
  <si>
    <t>TJ Kobylisy "A"</t>
  </si>
  <si>
    <t>ŠVEDA</t>
  </si>
  <si>
    <t>ŽÍTEK</t>
  </si>
  <si>
    <t>Marek</t>
  </si>
  <si>
    <t>HROZA</t>
  </si>
  <si>
    <t>KROUŽEL</t>
  </si>
  <si>
    <t>Ladislav</t>
  </si>
  <si>
    <t>Doležal</t>
  </si>
  <si>
    <t>CHUDOBA</t>
  </si>
  <si>
    <t>Lubomír</t>
  </si>
  <si>
    <t>DRYÁK</t>
  </si>
  <si>
    <t>KOHOUT</t>
  </si>
  <si>
    <t>Vladimír</t>
  </si>
  <si>
    <t>FIALA</t>
  </si>
  <si>
    <t>MAŠEK</t>
  </si>
  <si>
    <t>Radek</t>
  </si>
  <si>
    <t>VESELÝ</t>
  </si>
  <si>
    <t>ČERVINKA</t>
  </si>
  <si>
    <t>17:30</t>
  </si>
  <si>
    <t>21:45</t>
  </si>
  <si>
    <t>Start náhradníků Astra A: Tomáš Doležal z družstva B, MP IV. , platnost registrace do 5.8.2018, č.reg.: 01416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</si>
</sst>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&quot;.&quot;"/>
  </numFmts>
  <fonts count="1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6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top" indent="1"/>
    </xf>
    <xf numFmtId="0" fontId="0" fillId="0" borderId="0" xfId="0" applyFill="1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0" fillId="0" borderId="0" xfId="0" applyFill="1" applyBorder="1"/>
    <xf numFmtId="0" fontId="8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0" fillId="0" borderId="7" xfId="0" applyBorder="1"/>
    <xf numFmtId="0" fontId="5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0" fillId="0" borderId="13" xfId="0" applyBorder="1"/>
    <xf numFmtId="0" fontId="3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/>
      <protection hidden="1"/>
    </xf>
    <xf numFmtId="0" fontId="8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6" fillId="0" borderId="44" xfId="0" applyFont="1" applyFill="1" applyBorder="1" applyAlignment="1">
      <alignment horizontal="right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0" fontId="10" fillId="0" borderId="48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11" fillId="0" borderId="0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Protection="1">
      <protection hidden="1"/>
    </xf>
    <xf numFmtId="0" fontId="14" fillId="0" borderId="0" xfId="0" applyFont="1" applyBorder="1" applyAlignment="1" applyProtection="1">
      <alignment horizontal="left" indent="1"/>
      <protection locked="0" hidden="1"/>
    </xf>
    <xf numFmtId="0" fontId="11" fillId="0" borderId="0" xfId="0" applyFont="1" applyBorder="1" applyAlignment="1" applyProtection="1">
      <alignment horizontal="left" indent="1"/>
      <protection locked="0" hidden="1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26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0" borderId="28" xfId="0" applyFont="1" applyBorder="1" applyAlignment="1" applyProtection="1">
      <alignment horizontal="left" indent="1"/>
      <protection hidden="1"/>
    </xf>
    <xf numFmtId="0" fontId="15" fillId="0" borderId="26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3" fillId="0" borderId="54" xfId="0" applyFont="1" applyBorder="1" applyAlignment="1" applyProtection="1">
      <alignment horizontal="left" indent="1"/>
      <protection hidden="1"/>
    </xf>
    <xf numFmtId="0" fontId="9" fillId="0" borderId="55" xfId="0" applyFont="1" applyBorder="1" applyAlignment="1" applyProtection="1">
      <alignment horizontal="left" indent="1"/>
      <protection hidden="1"/>
    </xf>
    <xf numFmtId="0" fontId="3" fillId="0" borderId="56" xfId="0" applyFont="1" applyBorder="1" applyAlignment="1" applyProtection="1">
      <alignment horizontal="left" indent="1"/>
      <protection hidden="1"/>
    </xf>
    <xf numFmtId="0" fontId="3" fillId="0" borderId="57" xfId="0" applyFont="1" applyBorder="1" applyAlignment="1" applyProtection="1">
      <alignment horizontal="left" indent="1"/>
      <protection hidden="1"/>
    </xf>
    <xf numFmtId="0" fontId="3" fillId="0" borderId="58" xfId="0" applyFont="1" applyBorder="1" applyAlignment="1" applyProtection="1">
      <alignment horizontal="left" indent="1"/>
      <protection hidden="1"/>
    </xf>
    <xf numFmtId="0" fontId="3" fillId="0" borderId="59" xfId="0" applyFont="1" applyBorder="1" applyAlignment="1" applyProtection="1">
      <alignment horizontal="left" indent="1"/>
      <protection hidden="1"/>
    </xf>
    <xf numFmtId="0" fontId="3" fillId="0" borderId="60" xfId="0" applyFont="1" applyBorder="1" applyAlignment="1" applyProtection="1">
      <alignment horizontal="center"/>
      <protection hidden="1"/>
    </xf>
    <xf numFmtId="0" fontId="3" fillId="0" borderId="61" xfId="0" applyFont="1" applyBorder="1" applyAlignment="1" applyProtection="1">
      <alignment horizontal="left" indent="1"/>
      <protection hidden="1"/>
    </xf>
    <xf numFmtId="0" fontId="0" fillId="0" borderId="1" xfId="0" applyBorder="1" applyProtection="1">
      <protection hidden="1"/>
    </xf>
    <xf numFmtId="0" fontId="3" fillId="0" borderId="62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63" xfId="0" applyFont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/>
      <protection hidden="1"/>
    </xf>
    <xf numFmtId="165" fontId="3" fillId="0" borderId="65" xfId="0" applyNumberFormat="1" applyFont="1" applyBorder="1" applyAlignment="1" applyProtection="1">
      <alignment horizontal="center" vertical="center"/>
      <protection locked="0" hidden="1"/>
    </xf>
    <xf numFmtId="164" fontId="16" fillId="0" borderId="68" xfId="0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left" indent="1"/>
      <protection locked="0"/>
    </xf>
    <xf numFmtId="165" fontId="3" fillId="0" borderId="68" xfId="0" applyNumberFormat="1" applyFont="1" applyBorder="1" applyAlignment="1" applyProtection="1">
      <alignment horizontal="center" vertical="center"/>
      <protection locked="0" hidden="1"/>
    </xf>
    <xf numFmtId="164" fontId="16" fillId="0" borderId="70" xfId="0" applyNumberFormat="1" applyFon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 indent="1"/>
      <protection hidden="1"/>
    </xf>
    <xf numFmtId="0" fontId="0" fillId="0" borderId="13" xfId="0" applyBorder="1" applyAlignment="1" applyProtection="1">
      <alignment horizontal="left" wrapText="1" indent="1"/>
      <protection hidden="1"/>
    </xf>
    <xf numFmtId="0" fontId="0" fillId="0" borderId="43" xfId="0" applyBorder="1" applyAlignment="1" applyProtection="1">
      <alignment horizontal="left" wrapText="1" indent="1"/>
      <protection hidden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6" fillId="2" borderId="73" xfId="0" applyFont="1" applyFill="1" applyBorder="1" applyAlignment="1" applyProtection="1">
      <alignment horizontal="left" vertical="top" indent="1"/>
      <protection hidden="1"/>
    </xf>
    <xf numFmtId="0" fontId="3" fillId="0" borderId="86" xfId="0" applyFont="1" applyBorder="1" applyAlignment="1" applyProtection="1">
      <alignment horizontal="center" vertical="top"/>
      <protection hidden="1"/>
    </xf>
    <xf numFmtId="0" fontId="3" fillId="0" borderId="87" xfId="0" applyFont="1" applyBorder="1" applyAlignment="1" applyProtection="1">
      <alignment horizontal="center" vertical="top"/>
      <protection hidden="1"/>
    </xf>
    <xf numFmtId="0" fontId="3" fillId="0" borderId="88" xfId="0" applyFont="1" applyBorder="1" applyAlignment="1" applyProtection="1">
      <alignment horizontal="center" vertical="top"/>
      <protection hidden="1"/>
    </xf>
    <xf numFmtId="0" fontId="3" fillId="0" borderId="89" xfId="0" applyFont="1" applyBorder="1" applyAlignment="1" applyProtection="1">
      <alignment horizontal="center" vertical="top"/>
      <protection hidden="1"/>
    </xf>
    <xf numFmtId="0" fontId="3" fillId="0" borderId="9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3" fillId="0" borderId="91" xfId="0" applyFont="1" applyBorder="1" applyAlignment="1" applyProtection="1">
      <alignment horizontal="center" vertical="center"/>
      <protection hidden="1"/>
    </xf>
    <xf numFmtId="0" fontId="9" fillId="0" borderId="92" xfId="0" applyFont="1" applyBorder="1" applyAlignment="1" applyProtection="1">
      <alignment horizontal="center" vertical="center"/>
      <protection locked="0" hidden="1"/>
    </xf>
    <xf numFmtId="0" fontId="9" fillId="0" borderId="41" xfId="0" applyFont="1" applyBorder="1" applyAlignment="1" applyProtection="1">
      <alignment horizontal="center" vertical="center"/>
      <protection locked="0" hidden="1"/>
    </xf>
    <xf numFmtId="0" fontId="9" fillId="0" borderId="93" xfId="0" applyFont="1" applyBorder="1" applyAlignment="1" applyProtection="1">
      <alignment horizontal="center" vertical="center"/>
      <protection hidden="1"/>
    </xf>
    <xf numFmtId="0" fontId="9" fillId="0" borderId="9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96" xfId="0" applyFont="1" applyBorder="1" applyAlignment="1" applyProtection="1">
      <alignment horizontal="center" vertical="center"/>
      <protection hidden="1"/>
    </xf>
    <xf numFmtId="0" fontId="9" fillId="0" borderId="97" xfId="0" applyFont="1" applyBorder="1" applyAlignment="1" applyProtection="1">
      <alignment horizontal="center" vertical="center"/>
      <protection locked="0" hidden="1"/>
    </xf>
    <xf numFmtId="0" fontId="9" fillId="0" borderId="68" xfId="0" applyFont="1" applyBorder="1" applyAlignment="1" applyProtection="1">
      <alignment horizontal="center" vertical="center"/>
      <protection locked="0" hidden="1"/>
    </xf>
    <xf numFmtId="0" fontId="9" fillId="0" borderId="98" xfId="0" applyFont="1" applyBorder="1" applyAlignment="1" applyProtection="1">
      <alignment horizontal="center" vertical="center"/>
      <protection hidden="1"/>
    </xf>
    <xf numFmtId="0" fontId="9" fillId="0" borderId="96" xfId="0" applyFont="1" applyBorder="1" applyAlignment="1" applyProtection="1">
      <alignment horizontal="center" vertical="center"/>
      <protection hidden="1"/>
    </xf>
    <xf numFmtId="0" fontId="3" fillId="0" borderId="101" xfId="0" applyFont="1" applyBorder="1" applyAlignment="1" applyProtection="1">
      <alignment horizontal="center" vertical="center"/>
      <protection hidden="1"/>
    </xf>
    <xf numFmtId="0" fontId="9" fillId="0" borderId="102" xfId="0" applyFont="1" applyBorder="1" applyAlignment="1" applyProtection="1">
      <alignment horizontal="center" vertical="center"/>
      <protection locked="0"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103" xfId="0" applyFont="1" applyBorder="1" applyAlignment="1" applyProtection="1">
      <alignment horizontal="center" vertical="center"/>
      <protection hidden="1"/>
    </xf>
    <xf numFmtId="0" fontId="9" fillId="0" borderId="101" xfId="0" applyFont="1" applyBorder="1" applyAlignment="1" applyProtection="1">
      <alignment horizontal="center" vertical="center"/>
      <protection hidden="1"/>
    </xf>
    <xf numFmtId="0" fontId="3" fillId="0" borderId="106" xfId="0" applyFont="1" applyBorder="1" applyAlignment="1" applyProtection="1">
      <alignment horizontal="center" vertical="center"/>
      <protection hidden="1"/>
    </xf>
    <xf numFmtId="0" fontId="12" fillId="0" borderId="107" xfId="0" applyFont="1" applyBorder="1" applyAlignment="1" applyProtection="1">
      <alignment horizontal="center" vertical="center"/>
      <protection hidden="1"/>
    </xf>
    <xf numFmtId="0" fontId="12" fillId="0" borderId="108" xfId="0" applyFont="1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vertical="center"/>
      <protection hidden="1"/>
    </xf>
    <xf numFmtId="0" fontId="0" fillId="0" borderId="74" xfId="0" applyBorder="1" applyAlignment="1" applyProtection="1">
      <alignment vertical="center"/>
      <protection hidden="1"/>
    </xf>
    <xf numFmtId="0" fontId="6" fillId="0" borderId="48" xfId="0" applyFont="1" applyBorder="1" applyAlignment="1" applyProtection="1">
      <alignment horizontal="right" vertical="center"/>
      <protection hidden="1"/>
    </xf>
    <xf numFmtId="0" fontId="12" fillId="0" borderId="109" xfId="0" applyFont="1" applyBorder="1" applyAlignment="1" applyProtection="1">
      <alignment horizontal="center" vertical="center"/>
      <protection hidden="1"/>
    </xf>
    <xf numFmtId="0" fontId="12" fillId="0" borderId="110" xfId="0" applyFont="1" applyBorder="1" applyAlignment="1" applyProtection="1">
      <alignment horizontal="center" vertical="center"/>
      <protection hidden="1"/>
    </xf>
    <xf numFmtId="0" fontId="12" fillId="0" borderId="111" xfId="0" applyFont="1" applyBorder="1" applyAlignment="1" applyProtection="1">
      <alignment horizontal="center" vertical="center"/>
      <protection hidden="1"/>
    </xf>
    <xf numFmtId="0" fontId="12" fillId="0" borderId="112" xfId="0" applyFont="1" applyBorder="1" applyAlignment="1" applyProtection="1">
      <alignment horizontal="center" vertical="center"/>
      <protection hidden="1"/>
    </xf>
    <xf numFmtId="0" fontId="10" fillId="0" borderId="112" xfId="0" applyFont="1" applyBorder="1" applyAlignment="1" applyProtection="1">
      <alignment horizontal="center" vertical="center"/>
      <protection hidden="1"/>
    </xf>
    <xf numFmtId="0" fontId="7" fillId="2" borderId="112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6" fillId="0" borderId="68" xfId="0" applyFont="1" applyBorder="1" applyAlignment="1" applyProtection="1">
      <alignment horizontal="center" vertical="center"/>
      <protection locked="0" hidden="1"/>
    </xf>
    <xf numFmtId="0" fontId="16" fillId="0" borderId="70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43" xfId="0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>
      <alignment horizontal="center"/>
    </xf>
    <xf numFmtId="0" fontId="0" fillId="0" borderId="71" xfId="0" applyBorder="1" applyAlignment="1" applyProtection="1">
      <alignment horizontal="left" indent="1"/>
      <protection locked="0"/>
    </xf>
    <xf numFmtId="0" fontId="3" fillId="0" borderId="66" xfId="0" applyFont="1" applyBorder="1" applyAlignment="1" applyProtection="1">
      <alignment horizontal="left" vertical="center"/>
      <protection locked="0" hidden="1"/>
    </xf>
    <xf numFmtId="0" fontId="3" fillId="0" borderId="67" xfId="0" applyFont="1" applyBorder="1" applyAlignment="1" applyProtection="1">
      <alignment horizontal="left" vertical="center"/>
      <protection locked="0" hidden="1"/>
    </xf>
    <xf numFmtId="0" fontId="3" fillId="0" borderId="69" xfId="0" applyFont="1" applyBorder="1" applyAlignment="1" applyProtection="1">
      <alignment horizontal="left" vertical="center"/>
      <protection locked="0" hidden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43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indent="1"/>
      <protection hidden="1"/>
    </xf>
    <xf numFmtId="0" fontId="9" fillId="0" borderId="7" xfId="0" applyFont="1" applyBorder="1" applyAlignment="1" applyProtection="1">
      <alignment horizontal="left" indent="1"/>
      <protection hidden="1"/>
    </xf>
    <xf numFmtId="0" fontId="9" fillId="0" borderId="27" xfId="0" applyFont="1" applyBorder="1" applyAlignment="1" applyProtection="1">
      <alignment horizontal="left" indent="1"/>
      <protection hidden="1"/>
    </xf>
    <xf numFmtId="49" fontId="11" fillId="0" borderId="53" xfId="0" applyNumberFormat="1" applyFont="1" applyFill="1" applyBorder="1" applyAlignment="1" applyProtection="1">
      <alignment horizontal="center"/>
      <protection locked="0"/>
    </xf>
    <xf numFmtId="0" fontId="11" fillId="0" borderId="53" xfId="0" applyFont="1" applyFill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protection locked="0"/>
    </xf>
    <xf numFmtId="0" fontId="0" fillId="0" borderId="50" xfId="0" applyFill="1" applyBorder="1" applyProtection="1">
      <protection locked="0" hidden="1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0" fillId="0" borderId="53" xfId="0" applyBorder="1" applyProtection="1">
      <protection locked="0" hidden="1"/>
    </xf>
    <xf numFmtId="0" fontId="14" fillId="0" borderId="50" xfId="0" applyFont="1" applyFill="1" applyBorder="1" applyAlignment="1" applyProtection="1">
      <alignment horizontal="left" indent="1"/>
      <protection locked="0" hidden="1"/>
    </xf>
    <xf numFmtId="0" fontId="11" fillId="0" borderId="50" xfId="0" applyFont="1" applyFill="1" applyBorder="1" applyAlignment="1" applyProtection="1">
      <alignment horizontal="left" indent="1"/>
      <protection locked="0" hidden="1"/>
    </xf>
    <xf numFmtId="0" fontId="14" fillId="0" borderId="50" xfId="0" applyFont="1" applyBorder="1" applyAlignment="1" applyProtection="1">
      <alignment horizontal="left" indent="1"/>
      <protection locked="0" hidden="1"/>
    </xf>
    <xf numFmtId="49" fontId="11" fillId="0" borderId="50" xfId="0" applyNumberFormat="1" applyFont="1" applyFill="1" applyBorder="1" applyAlignment="1" applyProtection="1">
      <alignment horizontal="center"/>
      <protection locked="0"/>
    </xf>
    <xf numFmtId="0" fontId="11" fillId="0" borderId="50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 applyProtection="1">
      <alignment horizontal="left" vertical="center" indent="1"/>
      <protection locked="0"/>
    </xf>
    <xf numFmtId="164" fontId="0" fillId="0" borderId="30" xfId="0" applyNumberFormat="1" applyFill="1" applyBorder="1" applyAlignment="1" applyProtection="1">
      <alignment horizontal="left" vertical="center" indent="1"/>
      <protection locked="0"/>
    </xf>
    <xf numFmtId="0" fontId="5" fillId="0" borderId="37" xfId="0" applyFont="1" applyFill="1" applyBorder="1" applyAlignment="1" applyProtection="1">
      <alignment horizontal="left" vertical="center" indent="1"/>
      <protection locked="0"/>
    </xf>
    <xf numFmtId="0" fontId="5" fillId="0" borderId="38" xfId="0" applyFont="1" applyFill="1" applyBorder="1" applyAlignment="1" applyProtection="1">
      <alignment horizontal="left" vertical="center" indent="1"/>
      <protection locked="0"/>
    </xf>
    <xf numFmtId="0" fontId="5" fillId="0" borderId="22" xfId="0" applyFont="1" applyFill="1" applyBorder="1" applyAlignment="1" applyProtection="1">
      <alignment horizontal="left" vertical="center" indent="1"/>
      <protection locked="0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5" fillId="0" borderId="26" xfId="0" applyFont="1" applyFill="1" applyBorder="1" applyAlignment="1" applyProtection="1">
      <alignment horizontal="left" vertical="top" indent="1"/>
      <protection locked="0"/>
    </xf>
    <xf numFmtId="0" fontId="5" fillId="0" borderId="0" xfId="0" applyFont="1" applyFill="1" applyBorder="1" applyAlignment="1" applyProtection="1">
      <alignment horizontal="left" vertical="top" indent="1"/>
      <protection locked="0"/>
    </xf>
    <xf numFmtId="0" fontId="5" fillId="0" borderId="6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right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left" vertical="top" wrapText="1" indent="1"/>
      <protection locked="0" hidden="1"/>
    </xf>
    <xf numFmtId="0" fontId="18" fillId="0" borderId="13" xfId="0" applyFont="1" applyBorder="1" applyAlignment="1" applyProtection="1">
      <alignment horizontal="left" vertical="top" wrapText="1" indent="1"/>
      <protection locked="0" hidden="1"/>
    </xf>
    <xf numFmtId="0" fontId="18" fillId="0" borderId="43" xfId="0" applyFont="1" applyBorder="1" applyAlignment="1" applyProtection="1">
      <alignment horizontal="left" vertical="top" wrapText="1" indent="1"/>
      <protection locked="0" hidden="1"/>
    </xf>
    <xf numFmtId="0" fontId="0" fillId="0" borderId="71" xfId="0" applyBorder="1" applyAlignment="1" applyProtection="1">
      <alignment horizontal="left" indent="1"/>
      <protection locked="0" hidden="1"/>
    </xf>
    <xf numFmtId="0" fontId="17" fillId="0" borderId="6" xfId="0" applyFont="1" applyBorder="1" applyAlignment="1" applyProtection="1">
      <alignment horizontal="left" indent="1"/>
      <protection hidden="1"/>
    </xf>
    <xf numFmtId="0" fontId="17" fillId="0" borderId="7" xfId="0" applyFont="1" applyBorder="1" applyAlignment="1" applyProtection="1">
      <alignment horizontal="left" indent="1"/>
      <protection hidden="1"/>
    </xf>
    <xf numFmtId="0" fontId="17" fillId="0" borderId="27" xfId="0" applyFont="1" applyBorder="1" applyAlignment="1" applyProtection="1">
      <alignment horizontal="left" indent="1"/>
      <protection hidden="1"/>
    </xf>
    <xf numFmtId="0" fontId="3" fillId="0" borderId="12" xfId="0" applyFont="1" applyBorder="1" applyAlignment="1" applyProtection="1">
      <alignment horizontal="left" vertical="top" wrapText="1" indent="1"/>
      <protection locked="0" hidden="1"/>
    </xf>
    <xf numFmtId="0" fontId="3" fillId="0" borderId="13" xfId="0" applyFont="1" applyBorder="1" applyAlignment="1" applyProtection="1">
      <alignment horizontal="left" vertical="top" wrapText="1" indent="1"/>
      <protection locked="0" hidden="1"/>
    </xf>
    <xf numFmtId="0" fontId="3" fillId="0" borderId="43" xfId="0" applyFont="1" applyBorder="1" applyAlignment="1" applyProtection="1">
      <alignment horizontal="left" vertical="top" wrapText="1" indent="1"/>
      <protection locked="0" hidden="1"/>
    </xf>
    <xf numFmtId="0" fontId="11" fillId="0" borderId="50" xfId="0" applyFont="1" applyBorder="1" applyAlignment="1" applyProtection="1">
      <alignment horizontal="left" indent="1"/>
      <protection locked="0" hidden="1"/>
    </xf>
    <xf numFmtId="20" fontId="11" fillId="0" borderId="50" xfId="0" applyNumberFormat="1" applyFont="1" applyBorder="1" applyAlignment="1" applyProtection="1">
      <alignment horizontal="center"/>
      <protection locked="0" hidden="1"/>
    </xf>
    <xf numFmtId="0" fontId="11" fillId="0" borderId="50" xfId="0" applyFont="1" applyBorder="1" applyAlignment="1" applyProtection="1">
      <alignment horizontal="center"/>
      <protection locked="0" hidden="1"/>
    </xf>
    <xf numFmtId="20" fontId="11" fillId="0" borderId="53" xfId="0" applyNumberFormat="1" applyFont="1" applyBorder="1" applyAlignment="1" applyProtection="1">
      <alignment horizontal="center"/>
      <protection locked="0" hidden="1"/>
    </xf>
    <xf numFmtId="0" fontId="11" fillId="0" borderId="53" xfId="0" applyFont="1" applyBorder="1" applyAlignment="1" applyProtection="1">
      <alignment horizontal="center"/>
      <protection locked="0" hidden="1"/>
    </xf>
    <xf numFmtId="14" fontId="11" fillId="0" borderId="50" xfId="0" applyNumberFormat="1" applyFont="1" applyBorder="1" applyAlignment="1" applyProtection="1">
      <protection locked="0" hidden="1"/>
    </xf>
    <xf numFmtId="0" fontId="11" fillId="0" borderId="50" xfId="0" applyFont="1" applyBorder="1" applyAlignment="1" applyProtection="1">
      <protection locked="0" hidden="1"/>
    </xf>
    <xf numFmtId="0" fontId="0" fillId="0" borderId="50" xfId="0" applyBorder="1" applyProtection="1">
      <protection locked="0" hidden="1"/>
    </xf>
    <xf numFmtId="0" fontId="6" fillId="0" borderId="112" xfId="0" applyFont="1" applyBorder="1" applyAlignment="1" applyProtection="1">
      <alignment horizontal="center" vertical="center"/>
      <protection hidden="1"/>
    </xf>
    <xf numFmtId="0" fontId="5" fillId="0" borderId="75" xfId="0" applyFont="1" applyBorder="1" applyAlignment="1" applyProtection="1">
      <alignment horizontal="left" vertical="center" indent="1"/>
      <protection locked="0" hidden="1"/>
    </xf>
    <xf numFmtId="0" fontId="5" fillId="0" borderId="76" xfId="0" applyFont="1" applyBorder="1" applyAlignment="1" applyProtection="1">
      <alignment horizontal="left" vertical="center" indent="1"/>
      <protection locked="0" hidden="1"/>
    </xf>
    <xf numFmtId="0" fontId="5" fillId="0" borderId="94" xfId="0" applyFont="1" applyBorder="1" applyAlignment="1" applyProtection="1">
      <alignment horizontal="left" vertical="center" indent="1"/>
      <protection locked="0" hidden="1"/>
    </xf>
    <xf numFmtId="0" fontId="5" fillId="0" borderId="95" xfId="0" applyFont="1" applyBorder="1" applyAlignment="1" applyProtection="1">
      <alignment horizontal="left" vertical="center" indent="1"/>
      <protection locked="0" hidden="1"/>
    </xf>
    <xf numFmtId="0" fontId="5" fillId="0" borderId="94" xfId="0" applyFont="1" applyBorder="1" applyAlignment="1" applyProtection="1">
      <alignment horizontal="left" vertical="top" indent="1"/>
      <protection locked="0" hidden="1"/>
    </xf>
    <xf numFmtId="0" fontId="5" fillId="0" borderId="95" xfId="0" applyFont="1" applyBorder="1" applyAlignment="1" applyProtection="1">
      <alignment horizontal="left" vertical="top" indent="1"/>
      <protection locked="0" hidden="1"/>
    </xf>
    <xf numFmtId="0" fontId="5" fillId="0" borderId="99" xfId="0" applyFont="1" applyBorder="1" applyAlignment="1" applyProtection="1">
      <alignment horizontal="left" vertical="top" indent="1"/>
      <protection locked="0" hidden="1"/>
    </xf>
    <xf numFmtId="0" fontId="5" fillId="0" borderId="100" xfId="0" applyFont="1" applyBorder="1" applyAlignment="1" applyProtection="1">
      <alignment horizontal="left" vertical="top" indent="1"/>
      <protection locked="0" hidden="1"/>
    </xf>
    <xf numFmtId="0" fontId="10" fillId="0" borderId="77" xfId="0" applyFont="1" applyBorder="1" applyAlignment="1" applyProtection="1">
      <alignment horizontal="center" vertical="center"/>
      <protection hidden="1"/>
    </xf>
    <xf numFmtId="0" fontId="10" fillId="0" borderId="85" xfId="0" applyFont="1" applyBorder="1" applyAlignment="1" applyProtection="1">
      <alignment horizontal="center" vertical="center"/>
      <protection hidden="1"/>
    </xf>
    <xf numFmtId="164" fontId="11" fillId="0" borderId="104" xfId="0" applyNumberFormat="1" applyFont="1" applyBorder="1" applyAlignment="1" applyProtection="1">
      <alignment horizontal="left" vertical="center" indent="1"/>
      <protection locked="0" hidden="1"/>
    </xf>
    <xf numFmtId="164" fontId="0" fillId="0" borderId="105" xfId="0" applyNumberFormat="1" applyBorder="1" applyAlignment="1" applyProtection="1">
      <alignment horizontal="left" vertical="center" indent="1"/>
      <protection locked="0" hidden="1"/>
    </xf>
    <xf numFmtId="0" fontId="3" fillId="0" borderId="78" xfId="0" applyFont="1" applyBorder="1" applyAlignment="1" applyProtection="1">
      <alignment horizontal="center"/>
      <protection hidden="1"/>
    </xf>
    <xf numFmtId="0" fontId="3" fillId="0" borderId="79" xfId="0" applyFont="1" applyBorder="1" applyAlignment="1" applyProtection="1">
      <alignment horizontal="center"/>
      <protection hidden="1"/>
    </xf>
    <xf numFmtId="0" fontId="3" fillId="0" borderId="80" xfId="0" applyFont="1" applyBorder="1" applyAlignment="1" applyProtection="1">
      <alignment horizontal="center"/>
      <protection hidden="1"/>
    </xf>
    <xf numFmtId="0" fontId="3" fillId="0" borderId="81" xfId="0" applyFont="1" applyBorder="1" applyAlignment="1" applyProtection="1">
      <alignment horizontal="center"/>
      <protection hidden="1"/>
    </xf>
    <xf numFmtId="0" fontId="3" fillId="0" borderId="82" xfId="0" applyFont="1" applyBorder="1" applyAlignment="1" applyProtection="1">
      <alignment horizontal="center"/>
      <protection hidden="1"/>
    </xf>
    <xf numFmtId="0" fontId="3" fillId="0" borderId="83" xfId="0" applyFont="1" applyBorder="1" applyAlignment="1" applyProtection="1">
      <alignment horizontal="left" indent="1"/>
      <protection hidden="1"/>
    </xf>
    <xf numFmtId="0" fontId="0" fillId="0" borderId="84" xfId="0" applyBorder="1" applyAlignment="1" applyProtection="1">
      <alignment horizontal="left" indent="1"/>
      <protection hidden="1"/>
    </xf>
    <xf numFmtId="0" fontId="3" fillId="0" borderId="75" xfId="0" applyFont="1" applyBorder="1" applyAlignment="1" applyProtection="1">
      <alignment horizontal="left" indent="1"/>
      <protection hidden="1"/>
    </xf>
    <xf numFmtId="0" fontId="0" fillId="0" borderId="76" xfId="0" applyBorder="1" applyAlignment="1" applyProtection="1">
      <alignment horizontal="left" indent="1"/>
      <protection hidden="1"/>
    </xf>
    <xf numFmtId="0" fontId="3" fillId="0" borderId="77" xfId="0" applyFont="1" applyBorder="1" applyAlignment="1" applyProtection="1">
      <alignment horizontal="center" vertical="center" wrapText="1"/>
      <protection hidden="1"/>
    </xf>
    <xf numFmtId="0" fontId="3" fillId="0" borderId="85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72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left" indent="1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5" fillId="0" borderId="50" xfId="0" applyFont="1" applyBorder="1" applyAlignment="1" applyProtection="1">
      <alignment horizontal="center"/>
      <protection locked="0" hidden="1"/>
    </xf>
    <xf numFmtId="0" fontId="7" fillId="2" borderId="74" xfId="0" applyFont="1" applyFill="1" applyBorder="1" applyAlignment="1" applyProtection="1">
      <alignment horizontal="left" vertical="center" indent="1"/>
      <protection locked="0" hidden="1"/>
    </xf>
    <xf numFmtId="0" fontId="4" fillId="2" borderId="74" xfId="0" applyFont="1" applyFill="1" applyBorder="1" applyAlignment="1" applyProtection="1">
      <alignment horizontal="left" vertical="center" indent="1"/>
      <protection locked="0" hidden="1"/>
    </xf>
    <xf numFmtId="0" fontId="4" fillId="2" borderId="48" xfId="0" applyFont="1" applyFill="1" applyBorder="1" applyAlignment="1" applyProtection="1">
      <alignment horizontal="left" vertical="center" indent="1"/>
      <protection locked="0" hidden="1"/>
    </xf>
    <xf numFmtId="14" fontId="5" fillId="0" borderId="50" xfId="0" applyNumberFormat="1" applyFont="1" applyBorder="1" applyAlignment="1" applyProtection="1">
      <alignment horizont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uce\AppData\Local\Microsoft\Windows\INetCache\Content.Outlook\P9U4RPOK\9.k.-KKC-USB_9-11-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ga%20-US%20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%20Z&#225;pis\meteor-&#382;i&#382;kov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uce\AppData\Local\Microsoft\Windows\INetCache\Content.Outlook\P9U4RPOK\Z&#225;pis%20o%20utk&#225;n&#237;%20MP1_2017_18_Kobylis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Soupisky"/>
      <sheetName val="Podklady"/>
      <sheetName val="Kopie"/>
    </sheetNames>
    <sheetDataSet>
      <sheetData sheetId="0">
        <row r="8">
          <cell r="A8" t="str">
            <v>FUJKO</v>
          </cell>
          <cell r="D8">
            <v>148</v>
          </cell>
          <cell r="E8">
            <v>71</v>
          </cell>
          <cell r="F8">
            <v>1</v>
          </cell>
          <cell r="K8" t="str">
            <v>RAJNOCH</v>
          </cell>
          <cell r="N8">
            <v>138</v>
          </cell>
          <cell r="O8">
            <v>54</v>
          </cell>
          <cell r="P8">
            <v>6</v>
          </cell>
        </row>
        <row r="9">
          <cell r="D9">
            <v>140</v>
          </cell>
          <cell r="E9">
            <v>63</v>
          </cell>
          <cell r="F9">
            <v>6</v>
          </cell>
          <cell r="N9">
            <v>121</v>
          </cell>
          <cell r="O9">
            <v>69</v>
          </cell>
          <cell r="P9">
            <v>2</v>
          </cell>
        </row>
        <row r="10">
          <cell r="A10" t="str">
            <v>Samuel</v>
          </cell>
          <cell r="K10" t="str">
            <v>Adam</v>
          </cell>
        </row>
        <row r="12">
          <cell r="A12">
            <v>23136</v>
          </cell>
          <cell r="K12">
            <v>24268</v>
          </cell>
        </row>
        <row r="13">
          <cell r="A13" t="str">
            <v>Lébl</v>
          </cell>
          <cell r="D13">
            <v>146</v>
          </cell>
          <cell r="E13">
            <v>53</v>
          </cell>
          <cell r="F13">
            <v>6</v>
          </cell>
          <cell r="K13" t="str">
            <v>ČERNÝ</v>
          </cell>
          <cell r="N13">
            <v>144</v>
          </cell>
          <cell r="O13">
            <v>62</v>
          </cell>
          <cell r="P13">
            <v>3</v>
          </cell>
        </row>
        <row r="14">
          <cell r="D14">
            <v>144</v>
          </cell>
          <cell r="E14">
            <v>72</v>
          </cell>
          <cell r="F14">
            <v>2</v>
          </cell>
          <cell r="N14">
            <v>154</v>
          </cell>
          <cell r="O14">
            <v>57</v>
          </cell>
          <cell r="P14">
            <v>3</v>
          </cell>
        </row>
        <row r="15">
          <cell r="A15" t="str">
            <v>Zbyněk</v>
          </cell>
          <cell r="K15" t="str">
            <v>Pavel</v>
          </cell>
        </row>
        <row r="17">
          <cell r="A17">
            <v>23635</v>
          </cell>
          <cell r="K17">
            <v>15516</v>
          </cell>
        </row>
        <row r="18">
          <cell r="A18" t="str">
            <v>BARCHÁNEK</v>
          </cell>
          <cell r="D18">
            <v>144</v>
          </cell>
          <cell r="E18">
            <v>62</v>
          </cell>
          <cell r="F18">
            <v>4</v>
          </cell>
          <cell r="K18" t="str">
            <v>MÍCHAL</v>
          </cell>
          <cell r="N18">
            <v>142</v>
          </cell>
          <cell r="O18">
            <v>63</v>
          </cell>
          <cell r="P18">
            <v>2</v>
          </cell>
        </row>
        <row r="19">
          <cell r="D19">
            <v>155</v>
          </cell>
          <cell r="E19">
            <v>63</v>
          </cell>
          <cell r="F19">
            <v>4</v>
          </cell>
          <cell r="N19">
            <v>148</v>
          </cell>
          <cell r="O19">
            <v>67</v>
          </cell>
          <cell r="P19">
            <v>5</v>
          </cell>
        </row>
        <row r="20">
          <cell r="A20" t="str">
            <v>Petr</v>
          </cell>
          <cell r="K20" t="str">
            <v>Petr</v>
          </cell>
        </row>
        <row r="22">
          <cell r="A22">
            <v>10387</v>
          </cell>
          <cell r="K22">
            <v>1263</v>
          </cell>
        </row>
        <row r="23">
          <cell r="A23" t="str">
            <v>HYBŠ</v>
          </cell>
          <cell r="D23">
            <v>148</v>
          </cell>
          <cell r="E23">
            <v>80</v>
          </cell>
          <cell r="F23">
            <v>1</v>
          </cell>
          <cell r="K23" t="str">
            <v>MUDRA</v>
          </cell>
          <cell r="N23">
            <v>162</v>
          </cell>
          <cell r="O23">
            <v>78</v>
          </cell>
          <cell r="P23">
            <v>1</v>
          </cell>
        </row>
        <row r="24">
          <cell r="D24">
            <v>149</v>
          </cell>
          <cell r="E24">
            <v>89</v>
          </cell>
          <cell r="F24">
            <v>0</v>
          </cell>
          <cell r="N24">
            <v>147</v>
          </cell>
          <cell r="O24">
            <v>62</v>
          </cell>
          <cell r="P24">
            <v>4</v>
          </cell>
        </row>
        <row r="25">
          <cell r="A25" t="str">
            <v>Karel</v>
          </cell>
          <cell r="K25" t="str">
            <v>Jiří</v>
          </cell>
        </row>
        <row r="27">
          <cell r="A27">
            <v>5689</v>
          </cell>
          <cell r="K27">
            <v>15519</v>
          </cell>
        </row>
        <row r="28">
          <cell r="A28" t="str">
            <v>KLEMENT</v>
          </cell>
          <cell r="D28">
            <v>148</v>
          </cell>
          <cell r="E28">
            <v>71</v>
          </cell>
          <cell r="F28">
            <v>1</v>
          </cell>
          <cell r="K28" t="str">
            <v>MÍCHAL</v>
          </cell>
          <cell r="N28">
            <v>146</v>
          </cell>
          <cell r="O28">
            <v>61</v>
          </cell>
          <cell r="P28">
            <v>4</v>
          </cell>
        </row>
        <row r="29">
          <cell r="D29">
            <v>144</v>
          </cell>
          <cell r="E29">
            <v>52</v>
          </cell>
          <cell r="F29">
            <v>11</v>
          </cell>
          <cell r="N29">
            <v>145</v>
          </cell>
          <cell r="O29">
            <v>45</v>
          </cell>
          <cell r="P29">
            <v>6</v>
          </cell>
        </row>
        <row r="30">
          <cell r="A30" t="str">
            <v>Miroslav</v>
          </cell>
          <cell r="K30" t="str">
            <v>Miroslav</v>
          </cell>
        </row>
        <row r="32">
          <cell r="A32">
            <v>1011</v>
          </cell>
          <cell r="K32">
            <v>16206</v>
          </cell>
        </row>
        <row r="33">
          <cell r="A33" t="str">
            <v>BARCHÁNEK</v>
          </cell>
          <cell r="D33">
            <v>146</v>
          </cell>
          <cell r="E33">
            <v>71</v>
          </cell>
          <cell r="F33">
            <v>2</v>
          </cell>
          <cell r="K33" t="str">
            <v>TUMPACH</v>
          </cell>
          <cell r="N33">
            <v>141</v>
          </cell>
          <cell r="O33">
            <v>70</v>
          </cell>
          <cell r="P33">
            <v>3</v>
          </cell>
        </row>
        <row r="34">
          <cell r="D34">
            <v>152</v>
          </cell>
          <cell r="E34">
            <v>71</v>
          </cell>
          <cell r="F34">
            <v>2</v>
          </cell>
          <cell r="N34">
            <v>163</v>
          </cell>
          <cell r="O34">
            <v>43</v>
          </cell>
          <cell r="P34">
            <v>6</v>
          </cell>
        </row>
        <row r="35">
          <cell r="A35" t="str">
            <v>Jan</v>
          </cell>
          <cell r="K35" t="str">
            <v>Roman</v>
          </cell>
        </row>
        <row r="37">
          <cell r="A37">
            <v>893</v>
          </cell>
          <cell r="K37">
            <v>1282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Soupisky"/>
      <sheetName val="Podklady"/>
      <sheetName val="Kopie"/>
    </sheetNames>
    <sheetDataSet>
      <sheetData sheetId="0">
        <row r="8">
          <cell r="A8" t="str">
            <v>KOMORNÍK</v>
          </cell>
          <cell r="D8">
            <v>136</v>
          </cell>
          <cell r="E8">
            <v>35</v>
          </cell>
          <cell r="F8">
            <v>9</v>
          </cell>
          <cell r="K8" t="str">
            <v>SEDLÁK</v>
          </cell>
          <cell r="N8">
            <v>142</v>
          </cell>
          <cell r="O8">
            <v>53</v>
          </cell>
          <cell r="P8">
            <v>4</v>
          </cell>
        </row>
        <row r="9">
          <cell r="D9">
            <v>157</v>
          </cell>
          <cell r="E9">
            <v>69</v>
          </cell>
          <cell r="F9">
            <v>2</v>
          </cell>
          <cell r="N9">
            <v>130</v>
          </cell>
          <cell r="O9">
            <v>51</v>
          </cell>
          <cell r="P9">
            <v>5</v>
          </cell>
        </row>
        <row r="10">
          <cell r="A10" t="str">
            <v>Milan</v>
          </cell>
          <cell r="K10" t="str">
            <v>Zbyněk</v>
          </cell>
        </row>
        <row r="12">
          <cell r="A12">
            <v>13626</v>
          </cell>
          <cell r="K12">
            <v>4420</v>
          </cell>
        </row>
        <row r="13">
          <cell r="A13" t="str">
            <v>JANOUŠEK</v>
          </cell>
          <cell r="D13">
            <v>138</v>
          </cell>
          <cell r="E13">
            <v>54</v>
          </cell>
          <cell r="F13">
            <v>6</v>
          </cell>
          <cell r="K13" t="str">
            <v>KNOBLOCH</v>
          </cell>
          <cell r="N13">
            <v>145</v>
          </cell>
          <cell r="O13">
            <v>61</v>
          </cell>
          <cell r="P13">
            <v>2</v>
          </cell>
        </row>
        <row r="14">
          <cell r="D14">
            <v>141</v>
          </cell>
          <cell r="E14">
            <v>54</v>
          </cell>
          <cell r="F14">
            <v>4</v>
          </cell>
          <cell r="N14">
            <v>153</v>
          </cell>
          <cell r="O14">
            <v>53</v>
          </cell>
          <cell r="P14">
            <v>6</v>
          </cell>
        </row>
        <row r="15">
          <cell r="A15" t="str">
            <v>Pavel</v>
          </cell>
          <cell r="K15" t="str">
            <v>Antonin</v>
          </cell>
        </row>
        <row r="17">
          <cell r="A17">
            <v>10206</v>
          </cell>
          <cell r="K17">
            <v>1257</v>
          </cell>
        </row>
        <row r="18">
          <cell r="A18" t="str">
            <v>KAŠPAR</v>
          </cell>
          <cell r="D18">
            <v>162</v>
          </cell>
          <cell r="E18">
            <v>71</v>
          </cell>
          <cell r="F18">
            <v>1</v>
          </cell>
          <cell r="K18" t="str">
            <v>DVOŘÁK</v>
          </cell>
          <cell r="N18">
            <v>127</v>
          </cell>
          <cell r="O18">
            <v>35</v>
          </cell>
          <cell r="P18">
            <v>10</v>
          </cell>
        </row>
        <row r="19">
          <cell r="D19">
            <v>153</v>
          </cell>
          <cell r="E19">
            <v>71</v>
          </cell>
          <cell r="F19">
            <v>4</v>
          </cell>
          <cell r="N19">
            <v>136</v>
          </cell>
          <cell r="O19">
            <v>69</v>
          </cell>
          <cell r="P19">
            <v>6</v>
          </cell>
        </row>
        <row r="20">
          <cell r="A20" t="str">
            <v>Rostislav</v>
          </cell>
          <cell r="K20" t="str">
            <v>Tomáš</v>
          </cell>
        </row>
        <row r="22">
          <cell r="A22">
            <v>1192</v>
          </cell>
          <cell r="K22">
            <v>17300</v>
          </cell>
        </row>
        <row r="23">
          <cell r="A23" t="str">
            <v>BARTOŠ</v>
          </cell>
          <cell r="D23">
            <v>134</v>
          </cell>
          <cell r="E23">
            <v>49</v>
          </cell>
          <cell r="F23">
            <v>8</v>
          </cell>
          <cell r="K23" t="str">
            <v>PLACHÝ</v>
          </cell>
          <cell r="N23">
            <v>137</v>
          </cell>
          <cell r="O23">
            <v>69</v>
          </cell>
          <cell r="P23">
            <v>8</v>
          </cell>
        </row>
        <row r="24">
          <cell r="D24">
            <v>137</v>
          </cell>
          <cell r="E24">
            <v>62</v>
          </cell>
          <cell r="F24">
            <v>3</v>
          </cell>
          <cell r="N24">
            <v>142</v>
          </cell>
          <cell r="O24">
            <v>44</v>
          </cell>
          <cell r="P24">
            <v>7</v>
          </cell>
        </row>
        <row r="25">
          <cell r="A25" t="str">
            <v>Michal</v>
          </cell>
          <cell r="K25" t="str">
            <v>Miroslav</v>
          </cell>
        </row>
        <row r="27">
          <cell r="A27">
            <v>1180</v>
          </cell>
          <cell r="K27">
            <v>1272</v>
          </cell>
        </row>
        <row r="28">
          <cell r="A28" t="str">
            <v>KOUREK</v>
          </cell>
          <cell r="D28">
            <v>150</v>
          </cell>
          <cell r="E28">
            <v>63</v>
          </cell>
          <cell r="F28">
            <v>2</v>
          </cell>
          <cell r="K28" t="str">
            <v>NOVÁK</v>
          </cell>
          <cell r="N28">
            <v>155</v>
          </cell>
          <cell r="O28">
            <v>60</v>
          </cell>
          <cell r="P28">
            <v>2</v>
          </cell>
        </row>
        <row r="29">
          <cell r="D29">
            <v>157</v>
          </cell>
          <cell r="E29">
            <v>63</v>
          </cell>
          <cell r="F29">
            <v>2</v>
          </cell>
          <cell r="N29">
            <v>141</v>
          </cell>
          <cell r="O29">
            <v>62</v>
          </cell>
          <cell r="P29">
            <v>4</v>
          </cell>
        </row>
        <row r="30">
          <cell r="A30" t="str">
            <v>Jaroslav</v>
          </cell>
          <cell r="K30" t="str">
            <v>Martin</v>
          </cell>
        </row>
        <row r="32">
          <cell r="A32">
            <v>17967</v>
          </cell>
          <cell r="K32">
            <v>13044</v>
          </cell>
        </row>
        <row r="33">
          <cell r="A33" t="str">
            <v>KAŠPAR</v>
          </cell>
          <cell r="D33">
            <v>148</v>
          </cell>
          <cell r="E33">
            <v>54</v>
          </cell>
          <cell r="F33">
            <v>3</v>
          </cell>
          <cell r="K33" t="str">
            <v>HLOUŠEK</v>
          </cell>
          <cell r="N33">
            <v>153</v>
          </cell>
          <cell r="O33">
            <v>43</v>
          </cell>
          <cell r="P33">
            <v>6</v>
          </cell>
        </row>
        <row r="34">
          <cell r="D34">
            <v>154</v>
          </cell>
          <cell r="E34">
            <v>71</v>
          </cell>
          <cell r="F34">
            <v>0</v>
          </cell>
          <cell r="N34">
            <v>132</v>
          </cell>
          <cell r="O34">
            <v>62</v>
          </cell>
          <cell r="P34">
            <v>3</v>
          </cell>
        </row>
        <row r="35">
          <cell r="A35" t="str">
            <v>Petr</v>
          </cell>
          <cell r="K35" t="str">
            <v>Jan</v>
          </cell>
        </row>
        <row r="37">
          <cell r="A37">
            <v>18519</v>
          </cell>
          <cell r="K37">
            <v>10208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Soupisky"/>
      <sheetName val="Podklady"/>
      <sheetName val="Kopie"/>
    </sheetNames>
    <sheetDataSet>
      <sheetData sheetId="0">
        <row r="8">
          <cell r="A8" t="str">
            <v>POKORNÁ</v>
          </cell>
          <cell r="D8">
            <v>148</v>
          </cell>
          <cell r="E8">
            <v>80</v>
          </cell>
          <cell r="F8">
            <v>1</v>
          </cell>
          <cell r="K8" t="str">
            <v>GEBR</v>
          </cell>
          <cell r="N8">
            <v>138</v>
          </cell>
          <cell r="O8">
            <v>61</v>
          </cell>
          <cell r="P8">
            <v>2</v>
          </cell>
        </row>
        <row r="9">
          <cell r="D9">
            <v>160</v>
          </cell>
          <cell r="E9">
            <v>60</v>
          </cell>
          <cell r="F9">
            <v>0</v>
          </cell>
          <cell r="N9">
            <v>154</v>
          </cell>
          <cell r="O9">
            <v>53</v>
          </cell>
          <cell r="P9">
            <v>3</v>
          </cell>
        </row>
        <row r="10">
          <cell r="A10" t="str">
            <v>Jindra</v>
          </cell>
          <cell r="K10" t="str">
            <v>Josef</v>
          </cell>
        </row>
        <row r="12">
          <cell r="A12">
            <v>1089</v>
          </cell>
          <cell r="K12">
            <v>4556</v>
          </cell>
        </row>
        <row r="13">
          <cell r="A13" t="str">
            <v>TESAŘ</v>
          </cell>
          <cell r="D13">
            <v>148</v>
          </cell>
          <cell r="E13">
            <v>95</v>
          </cell>
          <cell r="F13">
            <v>1</v>
          </cell>
          <cell r="K13" t="str">
            <v>NECKÁŘ</v>
          </cell>
          <cell r="N13">
            <v>137</v>
          </cell>
          <cell r="O13">
            <v>52</v>
          </cell>
          <cell r="P13">
            <v>3</v>
          </cell>
        </row>
        <row r="14">
          <cell r="D14">
            <v>162</v>
          </cell>
          <cell r="E14">
            <v>63</v>
          </cell>
          <cell r="F14">
            <v>1</v>
          </cell>
          <cell r="N14">
            <v>152</v>
          </cell>
          <cell r="O14">
            <v>52</v>
          </cell>
          <cell r="P14">
            <v>0</v>
          </cell>
        </row>
        <row r="15">
          <cell r="A15" t="str">
            <v>Josef</v>
          </cell>
          <cell r="K15" t="str">
            <v>Jan</v>
          </cell>
        </row>
        <row r="17">
          <cell r="A17">
            <v>955</v>
          </cell>
          <cell r="K17">
            <v>890</v>
          </cell>
        </row>
        <row r="18">
          <cell r="A18" t="str">
            <v>KUČERA</v>
          </cell>
          <cell r="D18">
            <v>156</v>
          </cell>
          <cell r="E18">
            <v>76</v>
          </cell>
          <cell r="F18">
            <v>2</v>
          </cell>
          <cell r="K18" t="str">
            <v>SAILEROVÁ</v>
          </cell>
          <cell r="N18">
            <v>128</v>
          </cell>
          <cell r="O18">
            <v>60</v>
          </cell>
          <cell r="P18">
            <v>2</v>
          </cell>
        </row>
        <row r="19">
          <cell r="D19">
            <v>132</v>
          </cell>
          <cell r="E19">
            <v>80</v>
          </cell>
          <cell r="F19">
            <v>2</v>
          </cell>
          <cell r="N19">
            <v>160</v>
          </cell>
          <cell r="O19">
            <v>62</v>
          </cell>
          <cell r="P19">
            <v>5</v>
          </cell>
        </row>
        <row r="20">
          <cell r="A20" t="str">
            <v>Josef</v>
          </cell>
          <cell r="K20" t="str">
            <v>Anna</v>
          </cell>
        </row>
        <row r="22">
          <cell r="A22">
            <v>940</v>
          </cell>
          <cell r="K22">
            <v>1048</v>
          </cell>
        </row>
        <row r="23">
          <cell r="A23" t="str">
            <v>NOVOTNÝ</v>
          </cell>
          <cell r="D23">
            <v>122</v>
          </cell>
          <cell r="E23">
            <v>72</v>
          </cell>
          <cell r="F23">
            <v>3</v>
          </cell>
          <cell r="K23" t="str">
            <v>LUKÁŠ</v>
          </cell>
          <cell r="N23">
            <v>149</v>
          </cell>
          <cell r="O23">
            <v>60</v>
          </cell>
          <cell r="P23">
            <v>5</v>
          </cell>
        </row>
        <row r="24">
          <cell r="D24">
            <v>140</v>
          </cell>
          <cell r="E24">
            <v>84</v>
          </cell>
          <cell r="F24">
            <v>2</v>
          </cell>
          <cell r="N24">
            <v>151</v>
          </cell>
          <cell r="O24">
            <v>69</v>
          </cell>
          <cell r="P24">
            <v>1</v>
          </cell>
        </row>
        <row r="25">
          <cell r="A25" t="str">
            <v>Jiří</v>
          </cell>
          <cell r="K25" t="str">
            <v>Martin</v>
          </cell>
        </row>
        <row r="27">
          <cell r="A27">
            <v>5169</v>
          </cell>
          <cell r="K27">
            <v>5011</v>
          </cell>
        </row>
        <row r="28">
          <cell r="A28" t="str">
            <v>BARCAL</v>
          </cell>
          <cell r="D28">
            <v>154</v>
          </cell>
          <cell r="E28">
            <v>70</v>
          </cell>
          <cell r="F28">
            <v>4</v>
          </cell>
          <cell r="K28" t="str">
            <v>BUBENÍČEK</v>
          </cell>
          <cell r="N28">
            <v>142</v>
          </cell>
          <cell r="O28">
            <v>50</v>
          </cell>
          <cell r="P28">
            <v>6</v>
          </cell>
        </row>
        <row r="29">
          <cell r="D29">
            <v>141</v>
          </cell>
          <cell r="E29">
            <v>68</v>
          </cell>
          <cell r="F29">
            <v>2</v>
          </cell>
          <cell r="N29">
            <v>149</v>
          </cell>
          <cell r="O29">
            <v>61</v>
          </cell>
          <cell r="P29">
            <v>2</v>
          </cell>
        </row>
        <row r="30">
          <cell r="A30" t="str">
            <v>Zdeněk</v>
          </cell>
          <cell r="K30" t="str">
            <v>Karel</v>
          </cell>
        </row>
        <row r="32">
          <cell r="A32">
            <v>924</v>
          </cell>
          <cell r="K32">
            <v>1421</v>
          </cell>
        </row>
        <row r="33">
          <cell r="A33" t="str">
            <v>JURÁŠEK</v>
          </cell>
          <cell r="D33">
            <v>140</v>
          </cell>
          <cell r="E33">
            <v>72</v>
          </cell>
          <cell r="F33">
            <v>4</v>
          </cell>
          <cell r="K33" t="str">
            <v>VŠETEČKA</v>
          </cell>
          <cell r="N33">
            <v>154</v>
          </cell>
          <cell r="O33">
            <v>61</v>
          </cell>
          <cell r="P33">
            <v>1</v>
          </cell>
        </row>
        <row r="34">
          <cell r="D34">
            <v>145</v>
          </cell>
          <cell r="E34">
            <v>54</v>
          </cell>
          <cell r="F34">
            <v>6</v>
          </cell>
          <cell r="N34">
            <v>138</v>
          </cell>
          <cell r="O34">
            <v>71</v>
          </cell>
          <cell r="P34">
            <v>2</v>
          </cell>
        </row>
        <row r="35">
          <cell r="A35" t="str">
            <v>Josef</v>
          </cell>
          <cell r="K35" t="str">
            <v>Miloslav</v>
          </cell>
        </row>
        <row r="37">
          <cell r="A37">
            <v>13557</v>
          </cell>
          <cell r="K37">
            <v>1446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Soupisky"/>
      <sheetName val="Podklady"/>
      <sheetName val="Kopie"/>
    </sheetNames>
    <sheetDataSet>
      <sheetData sheetId="0">
        <row r="8">
          <cell r="A8" t="str">
            <v>ŠVEDA</v>
          </cell>
          <cell r="D8">
            <v>135</v>
          </cell>
          <cell r="E8">
            <v>81</v>
          </cell>
          <cell r="F8">
            <v>2</v>
          </cell>
          <cell r="K8" t="str">
            <v>ŽÍTEK</v>
          </cell>
          <cell r="N8">
            <v>146</v>
          </cell>
          <cell r="O8">
            <v>63</v>
          </cell>
          <cell r="P8">
            <v>1</v>
          </cell>
        </row>
        <row r="9">
          <cell r="D9">
            <v>142</v>
          </cell>
          <cell r="E9">
            <v>70</v>
          </cell>
          <cell r="F9">
            <v>1</v>
          </cell>
          <cell r="N9">
            <v>147</v>
          </cell>
          <cell r="O9">
            <v>61</v>
          </cell>
          <cell r="P9">
            <v>4</v>
          </cell>
        </row>
        <row r="10">
          <cell r="A10" t="str">
            <v>Marek</v>
          </cell>
          <cell r="K10" t="str">
            <v>Jaroslav</v>
          </cell>
        </row>
        <row r="12">
          <cell r="A12">
            <v>5804</v>
          </cell>
          <cell r="K12">
            <v>10037</v>
          </cell>
        </row>
        <row r="13">
          <cell r="A13" t="str">
            <v>HROZA</v>
          </cell>
          <cell r="D13">
            <v>152</v>
          </cell>
          <cell r="E13">
            <v>63</v>
          </cell>
          <cell r="F13">
            <v>1</v>
          </cell>
          <cell r="K13" t="str">
            <v>KROUŽEL</v>
          </cell>
          <cell r="N13">
            <v>120</v>
          </cell>
          <cell r="O13">
            <v>34</v>
          </cell>
          <cell r="P13">
            <v>12</v>
          </cell>
        </row>
        <row r="14">
          <cell r="D14">
            <v>136</v>
          </cell>
          <cell r="E14">
            <v>61</v>
          </cell>
          <cell r="F14">
            <v>5</v>
          </cell>
          <cell r="N14">
            <v>119</v>
          </cell>
          <cell r="O14">
            <v>44</v>
          </cell>
          <cell r="P14">
            <v>3</v>
          </cell>
        </row>
        <row r="15">
          <cell r="A15" t="str">
            <v>Tomáš</v>
          </cell>
          <cell r="K15" t="str">
            <v>Ladislav</v>
          </cell>
        </row>
        <row r="17">
          <cell r="A17">
            <v>6087</v>
          </cell>
          <cell r="K17">
            <v>741</v>
          </cell>
        </row>
        <row r="18">
          <cell r="A18" t="str">
            <v>Doležal</v>
          </cell>
          <cell r="D18">
            <v>150</v>
          </cell>
          <cell r="E18">
            <v>52</v>
          </cell>
          <cell r="F18">
            <v>3</v>
          </cell>
          <cell r="K18" t="str">
            <v>CHUDOBA</v>
          </cell>
          <cell r="N18">
            <v>145</v>
          </cell>
          <cell r="O18">
            <v>63</v>
          </cell>
          <cell r="P18">
            <v>4</v>
          </cell>
        </row>
        <row r="19">
          <cell r="D19">
            <v>143</v>
          </cell>
          <cell r="E19">
            <v>59</v>
          </cell>
          <cell r="F19">
            <v>6</v>
          </cell>
          <cell r="N19">
            <v>150</v>
          </cell>
          <cell r="O19">
            <v>51</v>
          </cell>
          <cell r="P19">
            <v>3</v>
          </cell>
        </row>
        <row r="20">
          <cell r="A20" t="str">
            <v>Tomáš</v>
          </cell>
          <cell r="K20" t="str">
            <v>Lubomír</v>
          </cell>
        </row>
        <row r="22">
          <cell r="A22">
            <v>1416</v>
          </cell>
          <cell r="K22">
            <v>736</v>
          </cell>
        </row>
        <row r="23">
          <cell r="A23" t="str">
            <v>DRYÁK</v>
          </cell>
          <cell r="D23">
            <v>149</v>
          </cell>
          <cell r="E23">
            <v>77</v>
          </cell>
          <cell r="F23">
            <v>3</v>
          </cell>
          <cell r="K23" t="str">
            <v>KOHOUT</v>
          </cell>
          <cell r="N23">
            <v>133</v>
          </cell>
          <cell r="O23">
            <v>44</v>
          </cell>
          <cell r="P23">
            <v>9</v>
          </cell>
        </row>
        <row r="24">
          <cell r="D24">
            <v>143</v>
          </cell>
          <cell r="E24">
            <v>63</v>
          </cell>
          <cell r="F24">
            <v>8</v>
          </cell>
          <cell r="N24">
            <v>122</v>
          </cell>
          <cell r="O24">
            <v>34</v>
          </cell>
          <cell r="P24">
            <v>9</v>
          </cell>
        </row>
        <row r="25">
          <cell r="A25" t="str">
            <v>Jaroslav</v>
          </cell>
          <cell r="K25" t="str">
            <v>Vladimír</v>
          </cell>
        </row>
        <row r="27">
          <cell r="A27">
            <v>5800</v>
          </cell>
          <cell r="K27">
            <v>734</v>
          </cell>
        </row>
        <row r="28">
          <cell r="A28" t="str">
            <v>FIALA</v>
          </cell>
          <cell r="D28">
            <v>145</v>
          </cell>
          <cell r="E28">
            <v>52</v>
          </cell>
          <cell r="F28">
            <v>7</v>
          </cell>
          <cell r="K28" t="str">
            <v>MAŠEK</v>
          </cell>
          <cell r="N28">
            <v>155</v>
          </cell>
          <cell r="O28">
            <v>86</v>
          </cell>
          <cell r="P28">
            <v>0</v>
          </cell>
        </row>
        <row r="29">
          <cell r="D29">
            <v>145</v>
          </cell>
          <cell r="E29">
            <v>59</v>
          </cell>
          <cell r="F29">
            <v>3</v>
          </cell>
          <cell r="N29">
            <v>147</v>
          </cell>
          <cell r="O29">
            <v>69</v>
          </cell>
          <cell r="P29">
            <v>3</v>
          </cell>
        </row>
        <row r="30">
          <cell r="A30" t="str">
            <v>Radek</v>
          </cell>
          <cell r="K30" t="str">
            <v>Karel</v>
          </cell>
        </row>
        <row r="32">
          <cell r="A32">
            <v>11350</v>
          </cell>
          <cell r="K32">
            <v>737</v>
          </cell>
        </row>
        <row r="33">
          <cell r="A33" t="str">
            <v>VESELÝ</v>
          </cell>
          <cell r="D33">
            <v>135</v>
          </cell>
          <cell r="E33">
            <v>61</v>
          </cell>
          <cell r="F33">
            <v>5</v>
          </cell>
          <cell r="K33" t="str">
            <v>ČERVINKA</v>
          </cell>
          <cell r="N33">
            <v>158</v>
          </cell>
          <cell r="O33">
            <v>81</v>
          </cell>
          <cell r="P33">
            <v>0</v>
          </cell>
        </row>
        <row r="34">
          <cell r="D34">
            <v>139</v>
          </cell>
          <cell r="E34">
            <v>80</v>
          </cell>
          <cell r="F34">
            <v>2</v>
          </cell>
          <cell r="N34">
            <v>143</v>
          </cell>
          <cell r="O34">
            <v>71</v>
          </cell>
          <cell r="P34">
            <v>1</v>
          </cell>
        </row>
        <row r="35">
          <cell r="A35" t="str">
            <v>Daniel</v>
          </cell>
          <cell r="K35" t="str">
            <v>Pavel</v>
          </cell>
        </row>
        <row r="37">
          <cell r="A37">
            <v>1297</v>
          </cell>
          <cell r="K37">
            <v>12679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188" t="s">
        <v>0</v>
      </c>
      <c r="C1" s="188"/>
      <c r="D1" s="190" t="s">
        <v>1</v>
      </c>
      <c r="E1" s="190"/>
      <c r="F1" s="190"/>
      <c r="G1" s="190"/>
      <c r="H1" s="190"/>
      <c r="I1" s="190"/>
      <c r="K1" s="1" t="s">
        <v>2</v>
      </c>
      <c r="L1" s="191" t="s">
        <v>3</v>
      </c>
      <c r="M1" s="191"/>
      <c r="N1" s="191"/>
      <c r="O1" s="192" t="s">
        <v>4</v>
      </c>
      <c r="P1" s="192"/>
      <c r="Q1" s="193">
        <v>43046</v>
      </c>
      <c r="R1" s="193"/>
      <c r="S1" s="193"/>
    </row>
    <row r="2" spans="1:19" ht="9.9499999999999993" customHeight="1" thickBot="1" x14ac:dyDescent="0.25">
      <c r="B2" s="189"/>
      <c r="C2" s="189"/>
    </row>
    <row r="3" spans="1:19" ht="18.75" thickBot="1" x14ac:dyDescent="0.25">
      <c r="A3" s="2" t="s">
        <v>5</v>
      </c>
      <c r="B3" s="194" t="s">
        <v>6</v>
      </c>
      <c r="C3" s="195"/>
      <c r="D3" s="195"/>
      <c r="E3" s="195"/>
      <c r="F3" s="195"/>
      <c r="G3" s="195"/>
      <c r="H3" s="195"/>
      <c r="I3" s="196"/>
      <c r="J3" s="3"/>
      <c r="K3" s="2" t="s">
        <v>7</v>
      </c>
      <c r="L3" s="194" t="s">
        <v>8</v>
      </c>
      <c r="M3" s="195"/>
      <c r="N3" s="195"/>
      <c r="O3" s="195"/>
      <c r="P3" s="195"/>
      <c r="Q3" s="195"/>
      <c r="R3" s="195"/>
      <c r="S3" s="19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197" t="s">
        <v>9</v>
      </c>
      <c r="B5" s="198"/>
      <c r="C5" s="199" t="s">
        <v>10</v>
      </c>
      <c r="D5" s="183" t="s">
        <v>11</v>
      </c>
      <c r="E5" s="184"/>
      <c r="F5" s="184"/>
      <c r="G5" s="185"/>
      <c r="H5" s="4" t="s">
        <v>12</v>
      </c>
      <c r="I5" s="5" t="s">
        <v>13</v>
      </c>
      <c r="J5" s="3"/>
      <c r="K5" s="197" t="s">
        <v>9</v>
      </c>
      <c r="L5" s="198"/>
      <c r="M5" s="199" t="s">
        <v>10</v>
      </c>
      <c r="N5" s="183" t="s">
        <v>11</v>
      </c>
      <c r="O5" s="184"/>
      <c r="P5" s="184"/>
      <c r="Q5" s="185"/>
      <c r="R5" s="4" t="s">
        <v>12</v>
      </c>
      <c r="S5" s="5" t="s">
        <v>13</v>
      </c>
    </row>
    <row r="6" spans="1:19" ht="12.95" customHeight="1" x14ac:dyDescent="0.2">
      <c r="A6" s="186" t="s">
        <v>14</v>
      </c>
      <c r="B6" s="187"/>
      <c r="C6" s="200"/>
      <c r="D6" s="6" t="s">
        <v>15</v>
      </c>
      <c r="E6" s="7" t="s">
        <v>16</v>
      </c>
      <c r="F6" s="7" t="s">
        <v>17</v>
      </c>
      <c r="G6" s="8" t="s">
        <v>18</v>
      </c>
      <c r="H6" s="9" t="s">
        <v>13</v>
      </c>
      <c r="I6" s="10" t="s">
        <v>19</v>
      </c>
      <c r="J6" s="3"/>
      <c r="K6" s="186" t="s">
        <v>14</v>
      </c>
      <c r="L6" s="187"/>
      <c r="M6" s="200"/>
      <c r="N6" s="6" t="s">
        <v>15</v>
      </c>
      <c r="O6" s="7" t="s">
        <v>16</v>
      </c>
      <c r="P6" s="7" t="s">
        <v>17</v>
      </c>
      <c r="Q6" s="8" t="s">
        <v>18</v>
      </c>
      <c r="R6" s="9" t="s">
        <v>13</v>
      </c>
      <c r="S6" s="10" t="s">
        <v>19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181" t="s">
        <v>20</v>
      </c>
      <c r="B8" s="182"/>
      <c r="C8" s="12">
        <v>1</v>
      </c>
      <c r="D8" s="13">
        <v>148</v>
      </c>
      <c r="E8" s="14">
        <v>80</v>
      </c>
      <c r="F8" s="15">
        <v>1</v>
      </c>
      <c r="G8" s="16">
        <v>228</v>
      </c>
      <c r="H8" s="17">
        <v>1</v>
      </c>
      <c r="I8" s="18"/>
      <c r="J8" s="3"/>
      <c r="K8" s="181" t="s">
        <v>21</v>
      </c>
      <c r="L8" s="182"/>
      <c r="M8" s="12">
        <v>2</v>
      </c>
      <c r="N8" s="13">
        <v>138</v>
      </c>
      <c r="O8" s="14">
        <v>61</v>
      </c>
      <c r="P8" s="14">
        <v>2</v>
      </c>
      <c r="Q8" s="16">
        <v>199</v>
      </c>
      <c r="R8" s="17">
        <v>0</v>
      </c>
      <c r="S8" s="18"/>
    </row>
    <row r="9" spans="1:19" ht="12.95" customHeight="1" x14ac:dyDescent="0.2">
      <c r="A9" s="177"/>
      <c r="B9" s="178"/>
      <c r="C9" s="19">
        <v>2</v>
      </c>
      <c r="D9" s="20">
        <v>160</v>
      </c>
      <c r="E9" s="21">
        <v>60</v>
      </c>
      <c r="F9" s="22">
        <v>0</v>
      </c>
      <c r="G9" s="23">
        <v>220</v>
      </c>
      <c r="H9" s="24">
        <v>1</v>
      </c>
      <c r="I9" s="18"/>
      <c r="J9" s="3"/>
      <c r="K9" s="177"/>
      <c r="L9" s="178"/>
      <c r="M9" s="19">
        <v>1</v>
      </c>
      <c r="N9" s="20">
        <v>154</v>
      </c>
      <c r="O9" s="21">
        <v>53</v>
      </c>
      <c r="P9" s="21">
        <v>3</v>
      </c>
      <c r="Q9" s="23">
        <v>207</v>
      </c>
      <c r="R9" s="24">
        <v>0</v>
      </c>
      <c r="S9" s="18"/>
    </row>
    <row r="10" spans="1:19" ht="9.9499999999999993" customHeight="1" x14ac:dyDescent="0.2">
      <c r="A10" s="179" t="s">
        <v>22</v>
      </c>
      <c r="B10" s="180"/>
      <c r="C10" s="25"/>
      <c r="D10" s="26"/>
      <c r="E10" s="26"/>
      <c r="F10" s="26"/>
      <c r="G10" s="27"/>
      <c r="H10" s="28"/>
      <c r="I10" s="29"/>
      <c r="J10" s="3"/>
      <c r="K10" s="179" t="s">
        <v>23</v>
      </c>
      <c r="L10" s="180"/>
      <c r="M10" s="25"/>
      <c r="N10" s="26"/>
      <c r="O10" s="26"/>
      <c r="P10" s="26"/>
      <c r="Q10" s="27"/>
      <c r="R10" s="28"/>
      <c r="S10" s="29"/>
    </row>
    <row r="11" spans="1:19" ht="9.9499999999999993" customHeight="1" thickBot="1" x14ac:dyDescent="0.25">
      <c r="A11" s="179"/>
      <c r="B11" s="180"/>
      <c r="C11" s="30"/>
      <c r="D11" s="31"/>
      <c r="E11" s="31"/>
      <c r="F11" s="31"/>
      <c r="G11" s="32"/>
      <c r="H11" s="33"/>
      <c r="I11" s="171">
        <v>1</v>
      </c>
      <c r="J11" s="3"/>
      <c r="K11" s="179"/>
      <c r="L11" s="180"/>
      <c r="M11" s="30"/>
      <c r="N11" s="31"/>
      <c r="O11" s="31"/>
      <c r="P11" s="31"/>
      <c r="Q11" s="32"/>
      <c r="R11" s="33"/>
      <c r="S11" s="171">
        <v>0</v>
      </c>
    </row>
    <row r="12" spans="1:19" ht="15.95" customHeight="1" thickBot="1" x14ac:dyDescent="0.25">
      <c r="A12" s="173">
        <v>1089</v>
      </c>
      <c r="B12" s="174"/>
      <c r="C12" s="34" t="s">
        <v>18</v>
      </c>
      <c r="D12" s="35">
        <v>308</v>
      </c>
      <c r="E12" s="36">
        <v>140</v>
      </c>
      <c r="F12" s="37">
        <v>1</v>
      </c>
      <c r="G12" s="38">
        <v>448</v>
      </c>
      <c r="H12" s="39">
        <v>2</v>
      </c>
      <c r="I12" s="172"/>
      <c r="J12" s="3"/>
      <c r="K12" s="173">
        <v>4556</v>
      </c>
      <c r="L12" s="174"/>
      <c r="M12" s="34" t="s">
        <v>18</v>
      </c>
      <c r="N12" s="35">
        <v>292</v>
      </c>
      <c r="O12" s="36">
        <v>114</v>
      </c>
      <c r="P12" s="37">
        <v>5</v>
      </c>
      <c r="Q12" s="38">
        <v>406</v>
      </c>
      <c r="R12" s="39">
        <v>0</v>
      </c>
      <c r="S12" s="172"/>
    </row>
    <row r="13" spans="1:19" ht="12.95" customHeight="1" thickTop="1" x14ac:dyDescent="0.2">
      <c r="A13" s="175" t="s">
        <v>24</v>
      </c>
      <c r="B13" s="176"/>
      <c r="C13" s="40">
        <v>1</v>
      </c>
      <c r="D13" s="41">
        <v>148</v>
      </c>
      <c r="E13" s="42">
        <v>95</v>
      </c>
      <c r="F13" s="43">
        <v>1</v>
      </c>
      <c r="G13" s="44">
        <v>243</v>
      </c>
      <c r="H13" s="17">
        <v>1</v>
      </c>
      <c r="I13" s="18"/>
      <c r="J13" s="3"/>
      <c r="K13" s="175" t="s">
        <v>25</v>
      </c>
      <c r="L13" s="176"/>
      <c r="M13" s="12">
        <v>2</v>
      </c>
      <c r="N13" s="41">
        <v>137</v>
      </c>
      <c r="O13" s="42">
        <v>52</v>
      </c>
      <c r="P13" s="42">
        <v>3</v>
      </c>
      <c r="Q13" s="44">
        <v>189</v>
      </c>
      <c r="R13" s="17">
        <v>0</v>
      </c>
      <c r="S13" s="18"/>
    </row>
    <row r="14" spans="1:19" ht="12.95" customHeight="1" x14ac:dyDescent="0.2">
      <c r="A14" s="177"/>
      <c r="B14" s="178"/>
      <c r="C14" s="19">
        <v>2</v>
      </c>
      <c r="D14" s="20">
        <v>162</v>
      </c>
      <c r="E14" s="21">
        <v>63</v>
      </c>
      <c r="F14" s="22">
        <v>1</v>
      </c>
      <c r="G14" s="23">
        <v>225</v>
      </c>
      <c r="H14" s="24">
        <v>1</v>
      </c>
      <c r="I14" s="18"/>
      <c r="J14" s="3"/>
      <c r="K14" s="177"/>
      <c r="L14" s="178"/>
      <c r="M14" s="19">
        <v>1</v>
      </c>
      <c r="N14" s="20">
        <v>152</v>
      </c>
      <c r="O14" s="21">
        <v>52</v>
      </c>
      <c r="P14" s="21">
        <v>0</v>
      </c>
      <c r="Q14" s="23">
        <v>204</v>
      </c>
      <c r="R14" s="24">
        <v>0</v>
      </c>
      <c r="S14" s="18"/>
    </row>
    <row r="15" spans="1:19" ht="9.9499999999999993" customHeight="1" x14ac:dyDescent="0.2">
      <c r="A15" s="179" t="s">
        <v>23</v>
      </c>
      <c r="B15" s="180"/>
      <c r="C15" s="25"/>
      <c r="D15" s="26"/>
      <c r="E15" s="26"/>
      <c r="F15" s="26"/>
      <c r="G15" s="27"/>
      <c r="H15" s="28"/>
      <c r="I15" s="29"/>
      <c r="J15" s="3"/>
      <c r="K15" s="179" t="s">
        <v>26</v>
      </c>
      <c r="L15" s="180"/>
      <c r="M15" s="25"/>
      <c r="N15" s="26"/>
      <c r="O15" s="26"/>
      <c r="P15" s="26"/>
      <c r="Q15" s="27"/>
      <c r="R15" s="28"/>
      <c r="S15" s="29"/>
    </row>
    <row r="16" spans="1:19" ht="9.9499999999999993" customHeight="1" thickBot="1" x14ac:dyDescent="0.25">
      <c r="A16" s="179"/>
      <c r="B16" s="180"/>
      <c r="C16" s="30"/>
      <c r="D16" s="31"/>
      <c r="E16" s="31"/>
      <c r="F16" s="31"/>
      <c r="G16" s="45"/>
      <c r="H16" s="33"/>
      <c r="I16" s="171">
        <v>1</v>
      </c>
      <c r="J16" s="3"/>
      <c r="K16" s="179"/>
      <c r="L16" s="180"/>
      <c r="M16" s="30"/>
      <c r="N16" s="31"/>
      <c r="O16" s="31"/>
      <c r="P16" s="31"/>
      <c r="Q16" s="45"/>
      <c r="R16" s="33"/>
      <c r="S16" s="171">
        <v>0</v>
      </c>
    </row>
    <row r="17" spans="1:19" ht="15.95" customHeight="1" thickBot="1" x14ac:dyDescent="0.25">
      <c r="A17" s="173">
        <v>955</v>
      </c>
      <c r="B17" s="174"/>
      <c r="C17" s="34" t="s">
        <v>18</v>
      </c>
      <c r="D17" s="35">
        <v>310</v>
      </c>
      <c r="E17" s="36">
        <v>158</v>
      </c>
      <c r="F17" s="37">
        <v>2</v>
      </c>
      <c r="G17" s="38">
        <v>468</v>
      </c>
      <c r="H17" s="39">
        <v>2</v>
      </c>
      <c r="I17" s="172"/>
      <c r="J17" s="3"/>
      <c r="K17" s="173">
        <v>890</v>
      </c>
      <c r="L17" s="174"/>
      <c r="M17" s="34" t="s">
        <v>18</v>
      </c>
      <c r="N17" s="35">
        <v>289</v>
      </c>
      <c r="O17" s="36">
        <v>104</v>
      </c>
      <c r="P17" s="37">
        <v>3</v>
      </c>
      <c r="Q17" s="38">
        <v>393</v>
      </c>
      <c r="R17" s="39">
        <v>0</v>
      </c>
      <c r="S17" s="172"/>
    </row>
    <row r="18" spans="1:19" ht="12.95" customHeight="1" thickTop="1" x14ac:dyDescent="0.2">
      <c r="A18" s="175" t="s">
        <v>27</v>
      </c>
      <c r="B18" s="176"/>
      <c r="C18" s="40">
        <v>1</v>
      </c>
      <c r="D18" s="41">
        <v>156</v>
      </c>
      <c r="E18" s="42">
        <v>76</v>
      </c>
      <c r="F18" s="43">
        <v>2</v>
      </c>
      <c r="G18" s="44">
        <v>232</v>
      </c>
      <c r="H18" s="17">
        <v>1</v>
      </c>
      <c r="I18" s="18"/>
      <c r="J18" s="3"/>
      <c r="K18" s="175" t="s">
        <v>28</v>
      </c>
      <c r="L18" s="176"/>
      <c r="M18" s="12">
        <v>2</v>
      </c>
      <c r="N18" s="41">
        <v>128</v>
      </c>
      <c r="O18" s="42">
        <v>60</v>
      </c>
      <c r="P18" s="42">
        <v>2</v>
      </c>
      <c r="Q18" s="44">
        <v>188</v>
      </c>
      <c r="R18" s="17">
        <v>0</v>
      </c>
      <c r="S18" s="18"/>
    </row>
    <row r="19" spans="1:19" ht="12.95" customHeight="1" x14ac:dyDescent="0.2">
      <c r="A19" s="177"/>
      <c r="B19" s="178"/>
      <c r="C19" s="19">
        <v>2</v>
      </c>
      <c r="D19" s="20">
        <v>132</v>
      </c>
      <c r="E19" s="21">
        <v>80</v>
      </c>
      <c r="F19" s="22">
        <v>2</v>
      </c>
      <c r="G19" s="23">
        <v>212</v>
      </c>
      <c r="H19" s="24">
        <v>0</v>
      </c>
      <c r="I19" s="18"/>
      <c r="J19" s="3"/>
      <c r="K19" s="177"/>
      <c r="L19" s="178"/>
      <c r="M19" s="19">
        <v>1</v>
      </c>
      <c r="N19" s="20">
        <v>160</v>
      </c>
      <c r="O19" s="21">
        <v>62</v>
      </c>
      <c r="P19" s="21">
        <v>5</v>
      </c>
      <c r="Q19" s="23">
        <v>222</v>
      </c>
      <c r="R19" s="24">
        <v>1</v>
      </c>
      <c r="S19" s="18"/>
    </row>
    <row r="20" spans="1:19" ht="9.9499999999999993" customHeight="1" x14ac:dyDescent="0.2">
      <c r="A20" s="179" t="s">
        <v>23</v>
      </c>
      <c r="B20" s="180"/>
      <c r="C20" s="25"/>
      <c r="D20" s="26"/>
      <c r="E20" s="26"/>
      <c r="F20" s="26"/>
      <c r="G20" s="27"/>
      <c r="H20" s="28"/>
      <c r="I20" s="29"/>
      <c r="J20" s="3"/>
      <c r="K20" s="179" t="s">
        <v>29</v>
      </c>
      <c r="L20" s="180"/>
      <c r="M20" s="25"/>
      <c r="N20" s="26"/>
      <c r="O20" s="26"/>
      <c r="P20" s="26"/>
      <c r="Q20" s="27"/>
      <c r="R20" s="28"/>
      <c r="S20" s="29"/>
    </row>
    <row r="21" spans="1:19" ht="9.9499999999999993" customHeight="1" thickBot="1" x14ac:dyDescent="0.25">
      <c r="A21" s="179"/>
      <c r="B21" s="180"/>
      <c r="C21" s="30"/>
      <c r="D21" s="31"/>
      <c r="E21" s="31"/>
      <c r="F21" s="31"/>
      <c r="G21" s="45"/>
      <c r="H21" s="33"/>
      <c r="I21" s="171">
        <v>1</v>
      </c>
      <c r="J21" s="3"/>
      <c r="K21" s="179"/>
      <c r="L21" s="180"/>
      <c r="M21" s="30"/>
      <c r="N21" s="31"/>
      <c r="O21" s="31"/>
      <c r="P21" s="31"/>
      <c r="Q21" s="45"/>
      <c r="R21" s="33"/>
      <c r="S21" s="171">
        <v>0</v>
      </c>
    </row>
    <row r="22" spans="1:19" ht="15.95" customHeight="1" thickBot="1" x14ac:dyDescent="0.25">
      <c r="A22" s="173">
        <v>940</v>
      </c>
      <c r="B22" s="174"/>
      <c r="C22" s="34" t="s">
        <v>18</v>
      </c>
      <c r="D22" s="35">
        <v>288</v>
      </c>
      <c r="E22" s="36">
        <v>156</v>
      </c>
      <c r="F22" s="37">
        <v>4</v>
      </c>
      <c r="G22" s="38">
        <v>444</v>
      </c>
      <c r="H22" s="39">
        <v>1</v>
      </c>
      <c r="I22" s="172"/>
      <c r="J22" s="3"/>
      <c r="K22" s="173">
        <v>1048</v>
      </c>
      <c r="L22" s="174"/>
      <c r="M22" s="34" t="s">
        <v>18</v>
      </c>
      <c r="N22" s="35">
        <v>288</v>
      </c>
      <c r="O22" s="36">
        <v>122</v>
      </c>
      <c r="P22" s="37">
        <v>7</v>
      </c>
      <c r="Q22" s="38">
        <v>410</v>
      </c>
      <c r="R22" s="39">
        <v>1</v>
      </c>
      <c r="S22" s="172"/>
    </row>
    <row r="23" spans="1:19" ht="12.95" customHeight="1" thickTop="1" x14ac:dyDescent="0.2">
      <c r="A23" s="175" t="s">
        <v>30</v>
      </c>
      <c r="B23" s="176"/>
      <c r="C23" s="40">
        <v>1</v>
      </c>
      <c r="D23" s="41">
        <v>122</v>
      </c>
      <c r="E23" s="42">
        <v>72</v>
      </c>
      <c r="F23" s="43">
        <v>3</v>
      </c>
      <c r="G23" s="44">
        <v>194</v>
      </c>
      <c r="H23" s="17">
        <v>0</v>
      </c>
      <c r="I23" s="18"/>
      <c r="J23" s="3"/>
      <c r="K23" s="175" t="s">
        <v>31</v>
      </c>
      <c r="L23" s="176"/>
      <c r="M23" s="12">
        <v>2</v>
      </c>
      <c r="N23" s="41">
        <v>149</v>
      </c>
      <c r="O23" s="42">
        <v>60</v>
      </c>
      <c r="P23" s="42">
        <v>5</v>
      </c>
      <c r="Q23" s="44">
        <v>209</v>
      </c>
      <c r="R23" s="17">
        <v>1</v>
      </c>
      <c r="S23" s="18"/>
    </row>
    <row r="24" spans="1:19" ht="12.95" customHeight="1" x14ac:dyDescent="0.2">
      <c r="A24" s="177"/>
      <c r="B24" s="178"/>
      <c r="C24" s="19">
        <v>2</v>
      </c>
      <c r="D24" s="20">
        <v>140</v>
      </c>
      <c r="E24" s="21">
        <v>84</v>
      </c>
      <c r="F24" s="22">
        <v>2</v>
      </c>
      <c r="G24" s="23">
        <v>224</v>
      </c>
      <c r="H24" s="24">
        <v>1</v>
      </c>
      <c r="I24" s="18"/>
      <c r="J24" s="3"/>
      <c r="K24" s="177"/>
      <c r="L24" s="178"/>
      <c r="M24" s="19">
        <v>1</v>
      </c>
      <c r="N24" s="20">
        <v>151</v>
      </c>
      <c r="O24" s="21">
        <v>69</v>
      </c>
      <c r="P24" s="21">
        <v>1</v>
      </c>
      <c r="Q24" s="23">
        <v>220</v>
      </c>
      <c r="R24" s="24">
        <v>0</v>
      </c>
      <c r="S24" s="18"/>
    </row>
    <row r="25" spans="1:19" ht="9.9499999999999993" customHeight="1" x14ac:dyDescent="0.2">
      <c r="A25" s="179" t="s">
        <v>32</v>
      </c>
      <c r="B25" s="180"/>
      <c r="C25" s="25"/>
      <c r="D25" s="26"/>
      <c r="E25" s="26"/>
      <c r="F25" s="26"/>
      <c r="G25" s="27"/>
      <c r="H25" s="28"/>
      <c r="I25" s="29"/>
      <c r="J25" s="3"/>
      <c r="K25" s="179" t="s">
        <v>33</v>
      </c>
      <c r="L25" s="180"/>
      <c r="M25" s="25"/>
      <c r="N25" s="26"/>
      <c r="O25" s="26"/>
      <c r="P25" s="26"/>
      <c r="Q25" s="27"/>
      <c r="R25" s="28"/>
      <c r="S25" s="29"/>
    </row>
    <row r="26" spans="1:19" ht="9.9499999999999993" customHeight="1" thickBot="1" x14ac:dyDescent="0.25">
      <c r="A26" s="179"/>
      <c r="B26" s="180"/>
      <c r="C26" s="30"/>
      <c r="D26" s="31"/>
      <c r="E26" s="31"/>
      <c r="F26" s="31"/>
      <c r="G26" s="45"/>
      <c r="H26" s="33"/>
      <c r="I26" s="171">
        <v>0</v>
      </c>
      <c r="J26" s="3"/>
      <c r="K26" s="179"/>
      <c r="L26" s="180"/>
      <c r="M26" s="30"/>
      <c r="N26" s="31"/>
      <c r="O26" s="31"/>
      <c r="P26" s="31"/>
      <c r="Q26" s="45"/>
      <c r="R26" s="33"/>
      <c r="S26" s="171">
        <v>1</v>
      </c>
    </row>
    <row r="27" spans="1:19" ht="15.95" customHeight="1" thickBot="1" x14ac:dyDescent="0.25">
      <c r="A27" s="173">
        <v>5169</v>
      </c>
      <c r="B27" s="174"/>
      <c r="C27" s="34" t="s">
        <v>18</v>
      </c>
      <c r="D27" s="35">
        <v>262</v>
      </c>
      <c r="E27" s="36">
        <v>156</v>
      </c>
      <c r="F27" s="37">
        <v>5</v>
      </c>
      <c r="G27" s="38">
        <v>418</v>
      </c>
      <c r="H27" s="39">
        <v>1</v>
      </c>
      <c r="I27" s="172"/>
      <c r="J27" s="3"/>
      <c r="K27" s="173">
        <v>5011</v>
      </c>
      <c r="L27" s="174"/>
      <c r="M27" s="34" t="s">
        <v>18</v>
      </c>
      <c r="N27" s="35">
        <v>300</v>
      </c>
      <c r="O27" s="36">
        <v>129</v>
      </c>
      <c r="P27" s="37">
        <v>6</v>
      </c>
      <c r="Q27" s="38">
        <v>429</v>
      </c>
      <c r="R27" s="39">
        <v>1</v>
      </c>
      <c r="S27" s="172"/>
    </row>
    <row r="28" spans="1:19" ht="12.95" customHeight="1" thickTop="1" x14ac:dyDescent="0.2">
      <c r="A28" s="175" t="s">
        <v>34</v>
      </c>
      <c r="B28" s="176"/>
      <c r="C28" s="40">
        <v>1</v>
      </c>
      <c r="D28" s="41">
        <v>154</v>
      </c>
      <c r="E28" s="42">
        <v>70</v>
      </c>
      <c r="F28" s="43">
        <v>4</v>
      </c>
      <c r="G28" s="44">
        <v>224</v>
      </c>
      <c r="H28" s="17">
        <v>1</v>
      </c>
      <c r="I28" s="18"/>
      <c r="J28" s="3"/>
      <c r="K28" s="175" t="s">
        <v>35</v>
      </c>
      <c r="L28" s="176"/>
      <c r="M28" s="12">
        <v>2</v>
      </c>
      <c r="N28" s="41">
        <v>142</v>
      </c>
      <c r="O28" s="42">
        <v>50</v>
      </c>
      <c r="P28" s="42">
        <v>6</v>
      </c>
      <c r="Q28" s="44">
        <v>192</v>
      </c>
      <c r="R28" s="17">
        <v>0</v>
      </c>
      <c r="S28" s="18"/>
    </row>
    <row r="29" spans="1:19" ht="12.95" customHeight="1" x14ac:dyDescent="0.2">
      <c r="A29" s="177"/>
      <c r="B29" s="178"/>
      <c r="C29" s="19">
        <v>2</v>
      </c>
      <c r="D29" s="20">
        <v>141</v>
      </c>
      <c r="E29" s="21">
        <v>68</v>
      </c>
      <c r="F29" s="22">
        <v>2</v>
      </c>
      <c r="G29" s="23">
        <v>209</v>
      </c>
      <c r="H29" s="24">
        <v>0</v>
      </c>
      <c r="I29" s="18"/>
      <c r="J29" s="3"/>
      <c r="K29" s="177"/>
      <c r="L29" s="178"/>
      <c r="M29" s="19">
        <v>1</v>
      </c>
      <c r="N29" s="20">
        <v>149</v>
      </c>
      <c r="O29" s="21">
        <v>61</v>
      </c>
      <c r="P29" s="21">
        <v>2</v>
      </c>
      <c r="Q29" s="23">
        <v>210</v>
      </c>
      <c r="R29" s="24">
        <v>1</v>
      </c>
      <c r="S29" s="18"/>
    </row>
    <row r="30" spans="1:19" ht="9.9499999999999993" customHeight="1" x14ac:dyDescent="0.2">
      <c r="A30" s="179" t="s">
        <v>36</v>
      </c>
      <c r="B30" s="180"/>
      <c r="C30" s="25"/>
      <c r="D30" s="26"/>
      <c r="E30" s="26"/>
      <c r="F30" s="26"/>
      <c r="G30" s="27"/>
      <c r="H30" s="28"/>
      <c r="I30" s="29"/>
      <c r="J30" s="3"/>
      <c r="K30" s="179" t="s">
        <v>37</v>
      </c>
      <c r="L30" s="180"/>
      <c r="M30" s="25"/>
      <c r="N30" s="26"/>
      <c r="O30" s="26"/>
      <c r="P30" s="26"/>
      <c r="Q30" s="27"/>
      <c r="R30" s="28"/>
      <c r="S30" s="29"/>
    </row>
    <row r="31" spans="1:19" ht="9.9499999999999993" customHeight="1" thickBot="1" x14ac:dyDescent="0.25">
      <c r="A31" s="179"/>
      <c r="B31" s="180"/>
      <c r="C31" s="30"/>
      <c r="D31" s="31"/>
      <c r="E31" s="31"/>
      <c r="F31" s="31"/>
      <c r="G31" s="45"/>
      <c r="H31" s="33"/>
      <c r="I31" s="171">
        <v>1</v>
      </c>
      <c r="J31" s="3"/>
      <c r="K31" s="179"/>
      <c r="L31" s="180"/>
      <c r="M31" s="30"/>
      <c r="N31" s="31"/>
      <c r="O31" s="31"/>
      <c r="P31" s="31"/>
      <c r="Q31" s="45"/>
      <c r="R31" s="33"/>
      <c r="S31" s="171">
        <v>0</v>
      </c>
    </row>
    <row r="32" spans="1:19" ht="15.95" customHeight="1" thickBot="1" x14ac:dyDescent="0.25">
      <c r="A32" s="173">
        <v>924</v>
      </c>
      <c r="B32" s="174"/>
      <c r="C32" s="34" t="s">
        <v>18</v>
      </c>
      <c r="D32" s="35">
        <v>295</v>
      </c>
      <c r="E32" s="36">
        <v>138</v>
      </c>
      <c r="F32" s="37">
        <v>6</v>
      </c>
      <c r="G32" s="38">
        <v>433</v>
      </c>
      <c r="H32" s="39">
        <v>1</v>
      </c>
      <c r="I32" s="172"/>
      <c r="J32" s="3"/>
      <c r="K32" s="173">
        <v>1421</v>
      </c>
      <c r="L32" s="174"/>
      <c r="M32" s="34" t="s">
        <v>18</v>
      </c>
      <c r="N32" s="35">
        <v>291</v>
      </c>
      <c r="O32" s="36">
        <v>111</v>
      </c>
      <c r="P32" s="37">
        <v>8</v>
      </c>
      <c r="Q32" s="38">
        <v>402</v>
      </c>
      <c r="R32" s="39">
        <v>1</v>
      </c>
      <c r="S32" s="172"/>
    </row>
    <row r="33" spans="1:19" ht="12.95" customHeight="1" thickTop="1" x14ac:dyDescent="0.2">
      <c r="A33" s="175" t="s">
        <v>38</v>
      </c>
      <c r="B33" s="176"/>
      <c r="C33" s="40">
        <v>1</v>
      </c>
      <c r="D33" s="41">
        <v>140</v>
      </c>
      <c r="E33" s="42">
        <v>72</v>
      </c>
      <c r="F33" s="43">
        <v>4</v>
      </c>
      <c r="G33" s="44">
        <v>212</v>
      </c>
      <c r="H33" s="17">
        <v>0</v>
      </c>
      <c r="I33" s="18"/>
      <c r="J33" s="3"/>
      <c r="K33" s="175" t="s">
        <v>39</v>
      </c>
      <c r="L33" s="176"/>
      <c r="M33" s="12">
        <v>2</v>
      </c>
      <c r="N33" s="41">
        <v>154</v>
      </c>
      <c r="O33" s="42">
        <v>61</v>
      </c>
      <c r="P33" s="42">
        <v>1</v>
      </c>
      <c r="Q33" s="44">
        <v>215</v>
      </c>
      <c r="R33" s="17">
        <v>1</v>
      </c>
      <c r="S33" s="18"/>
    </row>
    <row r="34" spans="1:19" ht="12.95" customHeight="1" x14ac:dyDescent="0.2">
      <c r="A34" s="177"/>
      <c r="B34" s="178"/>
      <c r="C34" s="19">
        <v>2</v>
      </c>
      <c r="D34" s="20">
        <v>145</v>
      </c>
      <c r="E34" s="21">
        <v>54</v>
      </c>
      <c r="F34" s="22">
        <v>6</v>
      </c>
      <c r="G34" s="23">
        <v>199</v>
      </c>
      <c r="H34" s="24">
        <v>0</v>
      </c>
      <c r="I34" s="18"/>
      <c r="J34" s="3"/>
      <c r="K34" s="177"/>
      <c r="L34" s="178"/>
      <c r="M34" s="19">
        <v>1</v>
      </c>
      <c r="N34" s="20">
        <v>138</v>
      </c>
      <c r="O34" s="21">
        <v>71</v>
      </c>
      <c r="P34" s="21">
        <v>2</v>
      </c>
      <c r="Q34" s="23">
        <v>209</v>
      </c>
      <c r="R34" s="24">
        <v>1</v>
      </c>
      <c r="S34" s="18"/>
    </row>
    <row r="35" spans="1:19" ht="9.9499999999999993" customHeight="1" x14ac:dyDescent="0.2">
      <c r="A35" s="179" t="s">
        <v>23</v>
      </c>
      <c r="B35" s="180"/>
      <c r="C35" s="25"/>
      <c r="D35" s="26"/>
      <c r="E35" s="26"/>
      <c r="F35" s="26"/>
      <c r="G35" s="27"/>
      <c r="H35" s="28"/>
      <c r="I35" s="29"/>
      <c r="J35" s="3"/>
      <c r="K35" s="179" t="s">
        <v>40</v>
      </c>
      <c r="L35" s="180"/>
      <c r="M35" s="25"/>
      <c r="N35" s="26"/>
      <c r="O35" s="26"/>
      <c r="P35" s="26"/>
      <c r="Q35" s="27"/>
      <c r="R35" s="28"/>
      <c r="S35" s="29"/>
    </row>
    <row r="36" spans="1:19" ht="9.9499999999999993" customHeight="1" thickBot="1" x14ac:dyDescent="0.25">
      <c r="A36" s="179"/>
      <c r="B36" s="180"/>
      <c r="C36" s="30"/>
      <c r="D36" s="31"/>
      <c r="E36" s="31"/>
      <c r="F36" s="31"/>
      <c r="G36" s="45"/>
      <c r="H36" s="33"/>
      <c r="I36" s="171">
        <v>0</v>
      </c>
      <c r="J36" s="3"/>
      <c r="K36" s="179"/>
      <c r="L36" s="180"/>
      <c r="M36" s="30"/>
      <c r="N36" s="31"/>
      <c r="O36" s="31"/>
      <c r="P36" s="31"/>
      <c r="Q36" s="45"/>
      <c r="R36" s="33"/>
      <c r="S36" s="171">
        <v>1</v>
      </c>
    </row>
    <row r="37" spans="1:19" ht="15.95" customHeight="1" thickBot="1" x14ac:dyDescent="0.25">
      <c r="A37" s="173">
        <v>13557</v>
      </c>
      <c r="B37" s="174"/>
      <c r="C37" s="34" t="s">
        <v>18</v>
      </c>
      <c r="D37" s="35">
        <v>285</v>
      </c>
      <c r="E37" s="36">
        <v>126</v>
      </c>
      <c r="F37" s="37">
        <v>10</v>
      </c>
      <c r="G37" s="38">
        <v>411</v>
      </c>
      <c r="H37" s="39">
        <v>0</v>
      </c>
      <c r="I37" s="172"/>
      <c r="J37" s="3"/>
      <c r="K37" s="173">
        <v>1446</v>
      </c>
      <c r="L37" s="174"/>
      <c r="M37" s="34" t="s">
        <v>18</v>
      </c>
      <c r="N37" s="35">
        <v>292</v>
      </c>
      <c r="O37" s="36">
        <v>132</v>
      </c>
      <c r="P37" s="37">
        <v>3</v>
      </c>
      <c r="Q37" s="38">
        <v>424</v>
      </c>
      <c r="R37" s="39">
        <v>2</v>
      </c>
      <c r="S37" s="17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6">
        <v>6</v>
      </c>
      <c r="B39" s="47"/>
      <c r="C39" s="48" t="s">
        <v>41</v>
      </c>
      <c r="D39" s="49">
        <v>1748</v>
      </c>
      <c r="E39" s="50">
        <v>874</v>
      </c>
      <c r="F39" s="51">
        <v>28</v>
      </c>
      <c r="G39" s="52">
        <v>2622</v>
      </c>
      <c r="H39" s="52">
        <v>7</v>
      </c>
      <c r="I39" s="53">
        <v>2</v>
      </c>
      <c r="J39" s="3"/>
      <c r="K39" s="46">
        <v>6</v>
      </c>
      <c r="L39" s="47"/>
      <c r="M39" s="48" t="s">
        <v>41</v>
      </c>
      <c r="N39" s="49">
        <v>1752</v>
      </c>
      <c r="O39" s="50">
        <v>712</v>
      </c>
      <c r="P39" s="51">
        <v>32</v>
      </c>
      <c r="Q39" s="52">
        <v>2464</v>
      </c>
      <c r="R39" s="52">
        <v>5</v>
      </c>
      <c r="S39" s="53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54"/>
      <c r="B41" s="55" t="s">
        <v>42</v>
      </c>
      <c r="C41" s="162"/>
      <c r="D41" s="162"/>
      <c r="E41" s="162"/>
      <c r="F41" s="3"/>
      <c r="G41" s="163" t="s">
        <v>43</v>
      </c>
      <c r="H41" s="164"/>
      <c r="I41" s="56">
        <v>6</v>
      </c>
      <c r="J41" s="3"/>
      <c r="K41" s="54"/>
      <c r="L41" s="55" t="s">
        <v>42</v>
      </c>
      <c r="M41" s="162"/>
      <c r="N41" s="162"/>
      <c r="O41" s="162"/>
      <c r="P41" s="3"/>
      <c r="Q41" s="163" t="s">
        <v>43</v>
      </c>
      <c r="R41" s="164"/>
      <c r="S41" s="56">
        <v>2</v>
      </c>
    </row>
    <row r="42" spans="1:19" ht="20.100000000000001" customHeight="1" x14ac:dyDescent="0.2">
      <c r="A42" s="57"/>
      <c r="B42" s="58" t="s">
        <v>44</v>
      </c>
      <c r="C42" s="165"/>
      <c r="D42" s="165"/>
      <c r="E42" s="165"/>
      <c r="F42" s="59"/>
      <c r="G42" s="59"/>
      <c r="H42" s="59"/>
      <c r="I42" s="59"/>
      <c r="J42" s="59"/>
      <c r="K42" s="57"/>
      <c r="L42" s="58" t="s">
        <v>44</v>
      </c>
      <c r="M42" s="165"/>
      <c r="N42" s="165"/>
      <c r="O42" s="165"/>
      <c r="P42" s="60"/>
      <c r="Q42" s="61"/>
      <c r="R42" s="61"/>
      <c r="S42" s="61"/>
    </row>
    <row r="43" spans="1:19" ht="24.95" customHeight="1" x14ac:dyDescent="0.2">
      <c r="A43" s="58" t="s">
        <v>45</v>
      </c>
      <c r="B43" s="58" t="s">
        <v>46</v>
      </c>
      <c r="C43" s="166"/>
      <c r="D43" s="166"/>
      <c r="E43" s="166"/>
      <c r="F43" s="166"/>
      <c r="G43" s="166"/>
      <c r="H43" s="166"/>
      <c r="I43" s="58"/>
      <c r="J43" s="58"/>
      <c r="K43" s="58" t="s">
        <v>47</v>
      </c>
      <c r="L43" s="167"/>
      <c r="M43" s="167"/>
      <c r="N43" s="62"/>
      <c r="O43" s="58" t="s">
        <v>44</v>
      </c>
      <c r="P43" s="168"/>
      <c r="Q43" s="168"/>
      <c r="R43" s="168"/>
      <c r="S43" s="168"/>
    </row>
    <row r="44" spans="1:19" ht="9.75" customHeight="1" x14ac:dyDescent="0.2">
      <c r="A44" s="58"/>
      <c r="B44" s="58"/>
      <c r="C44" s="63"/>
      <c r="D44" s="63"/>
      <c r="E44" s="63"/>
      <c r="F44" s="63"/>
      <c r="G44" s="63"/>
      <c r="H44" s="63"/>
      <c r="I44" s="58"/>
      <c r="J44" s="58"/>
      <c r="K44" s="58"/>
      <c r="L44" s="64"/>
      <c r="M44" s="64"/>
      <c r="N44" s="62"/>
      <c r="O44" s="58"/>
      <c r="P44" s="63"/>
      <c r="Q44" s="63"/>
      <c r="R44" s="63"/>
      <c r="S44" s="63"/>
    </row>
    <row r="45" spans="1:19" ht="30" customHeight="1" x14ac:dyDescent="0.3">
      <c r="A45" s="65" t="s">
        <v>48</v>
      </c>
    </row>
    <row r="46" spans="1:19" ht="20.100000000000001" customHeight="1" x14ac:dyDescent="0.2">
      <c r="B46" s="66" t="s">
        <v>49</v>
      </c>
      <c r="C46" s="169" t="s">
        <v>50</v>
      </c>
      <c r="D46" s="169"/>
      <c r="I46" s="66" t="s">
        <v>51</v>
      </c>
      <c r="J46" s="170">
        <v>18</v>
      </c>
      <c r="K46" s="170"/>
    </row>
    <row r="47" spans="1:19" ht="20.100000000000001" customHeight="1" x14ac:dyDescent="0.2">
      <c r="B47" s="66" t="s">
        <v>52</v>
      </c>
      <c r="C47" s="159" t="s">
        <v>53</v>
      </c>
      <c r="D47" s="159"/>
      <c r="I47" s="66" t="s">
        <v>54</v>
      </c>
      <c r="J47" s="160">
        <v>2</v>
      </c>
      <c r="K47" s="160"/>
      <c r="P47" s="66" t="s">
        <v>55</v>
      </c>
      <c r="Q47" s="161"/>
      <c r="R47" s="161"/>
      <c r="S47" s="161"/>
    </row>
    <row r="48" spans="1:19" ht="9.9499999999999993" customHeight="1" x14ac:dyDescent="0.2"/>
    <row r="49" spans="1:19" ht="15" customHeight="1" x14ac:dyDescent="0.2">
      <c r="A49" s="139" t="s">
        <v>56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1"/>
    </row>
    <row r="50" spans="1:19" ht="90" customHeight="1" x14ac:dyDescent="0.2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4"/>
    </row>
    <row r="51" spans="1:19" ht="5.0999999999999996" customHeight="1" x14ac:dyDescent="0.2"/>
    <row r="52" spans="1:19" ht="15" customHeight="1" x14ac:dyDescent="0.2">
      <c r="A52" s="156" t="s">
        <v>57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ht="6.75" customHeight="1" x14ac:dyDescent="0.2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18" customHeight="1" x14ac:dyDescent="0.2">
      <c r="A54" s="70" t="s">
        <v>5</v>
      </c>
      <c r="B54" s="68"/>
      <c r="C54" s="68"/>
      <c r="D54" s="68"/>
      <c r="E54" s="68"/>
      <c r="F54" s="68"/>
      <c r="G54" s="68"/>
      <c r="H54" s="68"/>
      <c r="I54" s="68"/>
      <c r="J54" s="68"/>
      <c r="K54" s="71" t="s">
        <v>7</v>
      </c>
      <c r="L54" s="68"/>
      <c r="M54" s="68"/>
      <c r="N54" s="68"/>
      <c r="O54" s="68"/>
      <c r="P54" s="68"/>
      <c r="Q54" s="68"/>
      <c r="R54" s="68"/>
      <c r="S54" s="69"/>
    </row>
    <row r="55" spans="1:19" ht="18" customHeight="1" x14ac:dyDescent="0.2">
      <c r="A55" s="72"/>
      <c r="B55" s="73" t="s">
        <v>58</v>
      </c>
      <c r="C55" s="74"/>
      <c r="D55" s="75"/>
      <c r="E55" s="73" t="s">
        <v>59</v>
      </c>
      <c r="F55" s="74"/>
      <c r="G55" s="74"/>
      <c r="H55" s="74"/>
      <c r="I55" s="75"/>
      <c r="J55" s="68"/>
      <c r="K55" s="76"/>
      <c r="L55" s="73" t="s">
        <v>58</v>
      </c>
      <c r="M55" s="74"/>
      <c r="N55" s="75"/>
      <c r="O55" s="73" t="s">
        <v>59</v>
      </c>
      <c r="P55" s="74"/>
      <c r="Q55" s="74"/>
      <c r="R55" s="74"/>
      <c r="S55" s="77"/>
    </row>
    <row r="56" spans="1:19" ht="18" customHeight="1" x14ac:dyDescent="0.2">
      <c r="A56" s="78" t="s">
        <v>60</v>
      </c>
      <c r="B56" s="79" t="s">
        <v>61</v>
      </c>
      <c r="C56" s="80"/>
      <c r="D56" s="81" t="s">
        <v>62</v>
      </c>
      <c r="E56" s="79" t="s">
        <v>61</v>
      </c>
      <c r="F56" s="82"/>
      <c r="G56" s="82"/>
      <c r="H56" s="83"/>
      <c r="I56" s="81" t="s">
        <v>62</v>
      </c>
      <c r="J56" s="68"/>
      <c r="K56" s="84" t="s">
        <v>60</v>
      </c>
      <c r="L56" s="79" t="s">
        <v>61</v>
      </c>
      <c r="M56" s="80"/>
      <c r="N56" s="81" t="s">
        <v>62</v>
      </c>
      <c r="O56" s="79" t="s">
        <v>61</v>
      </c>
      <c r="P56" s="82"/>
      <c r="Q56" s="82"/>
      <c r="R56" s="83"/>
      <c r="S56" s="85" t="s">
        <v>62</v>
      </c>
    </row>
    <row r="57" spans="1:19" ht="18" customHeight="1" x14ac:dyDescent="0.2">
      <c r="A57" s="86"/>
      <c r="B57" s="147"/>
      <c r="C57" s="148"/>
      <c r="D57" s="87"/>
      <c r="E57" s="147"/>
      <c r="F57" s="149"/>
      <c r="G57" s="149"/>
      <c r="H57" s="148"/>
      <c r="I57" s="87"/>
      <c r="J57" s="88"/>
      <c r="K57" s="89"/>
      <c r="L57" s="147"/>
      <c r="M57" s="148"/>
      <c r="N57" s="87"/>
      <c r="O57" s="147"/>
      <c r="P57" s="149"/>
      <c r="Q57" s="149"/>
      <c r="R57" s="148"/>
      <c r="S57" s="90"/>
    </row>
    <row r="58" spans="1:19" ht="18" customHeight="1" x14ac:dyDescent="0.2">
      <c r="A58" s="86"/>
      <c r="B58" s="147"/>
      <c r="C58" s="148"/>
      <c r="D58" s="87"/>
      <c r="E58" s="147"/>
      <c r="F58" s="149"/>
      <c r="G58" s="149"/>
      <c r="H58" s="148"/>
      <c r="I58" s="87"/>
      <c r="J58" s="88"/>
      <c r="K58" s="89"/>
      <c r="L58" s="147"/>
      <c r="M58" s="148"/>
      <c r="N58" s="87"/>
      <c r="O58" s="147"/>
      <c r="P58" s="149"/>
      <c r="Q58" s="149"/>
      <c r="R58" s="148"/>
      <c r="S58" s="90"/>
    </row>
    <row r="59" spans="1:19" ht="11.2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</row>
    <row r="60" spans="1:19" ht="3.75" customHeight="1" x14ac:dyDescent="0.2">
      <c r="A60" s="71"/>
      <c r="B60" s="68"/>
      <c r="C60" s="68"/>
      <c r="D60" s="68"/>
      <c r="E60" s="68"/>
      <c r="F60" s="68"/>
      <c r="G60" s="68"/>
      <c r="H60" s="68"/>
      <c r="I60" s="68"/>
      <c r="J60" s="68"/>
      <c r="K60" s="71"/>
      <c r="L60" s="68"/>
      <c r="M60" s="68"/>
      <c r="N60" s="68"/>
      <c r="O60" s="68"/>
      <c r="P60" s="68"/>
      <c r="Q60" s="68"/>
      <c r="R60" s="68"/>
      <c r="S60" s="68"/>
    </row>
    <row r="61" spans="1:19" ht="19.5" customHeight="1" x14ac:dyDescent="0.2">
      <c r="A61" s="150" t="s">
        <v>63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2"/>
    </row>
    <row r="62" spans="1:19" ht="90" customHeight="1" x14ac:dyDescent="0.2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5"/>
    </row>
    <row r="63" spans="1:19" ht="5.0999999999999996" customHeight="1" x14ac:dyDescent="0.2"/>
    <row r="64" spans="1:19" ht="15" customHeight="1" x14ac:dyDescent="0.2">
      <c r="A64" s="139" t="s">
        <v>64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1"/>
    </row>
    <row r="65" spans="1:19" ht="90" customHeight="1" x14ac:dyDescent="0.2">
      <c r="A65" s="14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4"/>
    </row>
    <row r="66" spans="1:19" ht="30" customHeight="1" x14ac:dyDescent="0.2">
      <c r="A66" s="145" t="s">
        <v>65</v>
      </c>
      <c r="B66" s="145"/>
      <c r="C66" s="146"/>
      <c r="D66" s="146"/>
      <c r="E66" s="146"/>
      <c r="F66" s="146"/>
      <c r="G66" s="146"/>
      <c r="H66" s="146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6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6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6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6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6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6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6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6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6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6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6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6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6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6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6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6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6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6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6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6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6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6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6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6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6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6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6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6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6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6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6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6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6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6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6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6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6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6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6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6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6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6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6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6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6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6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6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6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6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6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6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6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6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6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6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6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6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6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6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6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6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6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6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6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6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6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6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6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6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6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6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6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6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6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6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6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6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6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6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6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6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6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6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6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6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6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6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6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6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6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6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6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6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6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6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6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6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6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6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6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6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6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6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6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6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6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6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6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6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6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6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6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6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6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6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6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6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6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6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6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6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6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6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6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6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6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6.25" x14ac:dyDescent="0.4">
      <c r="B1" s="188" t="s">
        <v>0</v>
      </c>
      <c r="C1" s="188"/>
      <c r="D1" s="190" t="s">
        <v>1</v>
      </c>
      <c r="E1" s="190"/>
      <c r="F1" s="190"/>
      <c r="G1" s="190"/>
      <c r="H1" s="190"/>
      <c r="I1" s="190"/>
      <c r="K1" s="1" t="s">
        <v>2</v>
      </c>
      <c r="L1" s="191" t="s">
        <v>66</v>
      </c>
      <c r="M1" s="191"/>
      <c r="N1" s="191"/>
      <c r="O1" s="192" t="s">
        <v>4</v>
      </c>
      <c r="P1" s="192"/>
      <c r="Q1" s="193">
        <v>43047</v>
      </c>
      <c r="R1" s="193"/>
      <c r="S1" s="193"/>
    </row>
    <row r="2" spans="1:19" ht="9.9499999999999993" customHeight="1" thickBot="1" x14ac:dyDescent="0.25">
      <c r="B2" s="189"/>
      <c r="C2" s="189"/>
    </row>
    <row r="3" spans="1:19" ht="18.75" thickBot="1" x14ac:dyDescent="0.25">
      <c r="A3" s="2" t="s">
        <v>5</v>
      </c>
      <c r="B3" s="194" t="s">
        <v>67</v>
      </c>
      <c r="C3" s="195"/>
      <c r="D3" s="195"/>
      <c r="E3" s="195"/>
      <c r="F3" s="195"/>
      <c r="G3" s="195"/>
      <c r="H3" s="195"/>
      <c r="I3" s="196"/>
      <c r="J3" s="3"/>
      <c r="K3" s="2" t="s">
        <v>7</v>
      </c>
      <c r="L3" s="194" t="s">
        <v>68</v>
      </c>
      <c r="M3" s="195"/>
      <c r="N3" s="195"/>
      <c r="O3" s="195"/>
      <c r="P3" s="195"/>
      <c r="Q3" s="195"/>
      <c r="R3" s="195"/>
      <c r="S3" s="19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197" t="s">
        <v>9</v>
      </c>
      <c r="B5" s="198"/>
      <c r="C5" s="199" t="s">
        <v>10</v>
      </c>
      <c r="D5" s="183" t="s">
        <v>11</v>
      </c>
      <c r="E5" s="184"/>
      <c r="F5" s="184"/>
      <c r="G5" s="185"/>
      <c r="H5" s="4" t="s">
        <v>12</v>
      </c>
      <c r="I5" s="5" t="s">
        <v>13</v>
      </c>
      <c r="J5" s="3"/>
      <c r="K5" s="197" t="s">
        <v>9</v>
      </c>
      <c r="L5" s="198"/>
      <c r="M5" s="199" t="s">
        <v>10</v>
      </c>
      <c r="N5" s="183" t="s">
        <v>11</v>
      </c>
      <c r="O5" s="184"/>
      <c r="P5" s="184"/>
      <c r="Q5" s="185"/>
      <c r="R5" s="4" t="s">
        <v>12</v>
      </c>
      <c r="S5" s="5" t="s">
        <v>13</v>
      </c>
    </row>
    <row r="6" spans="1:19" ht="12.95" customHeight="1" x14ac:dyDescent="0.2">
      <c r="A6" s="186" t="s">
        <v>14</v>
      </c>
      <c r="B6" s="187"/>
      <c r="C6" s="200"/>
      <c r="D6" s="6" t="s">
        <v>15</v>
      </c>
      <c r="E6" s="7" t="s">
        <v>16</v>
      </c>
      <c r="F6" s="7" t="s">
        <v>17</v>
      </c>
      <c r="G6" s="8" t="s">
        <v>18</v>
      </c>
      <c r="H6" s="9" t="s">
        <v>13</v>
      </c>
      <c r="I6" s="10" t="s">
        <v>19</v>
      </c>
      <c r="J6" s="3"/>
      <c r="K6" s="186" t="s">
        <v>14</v>
      </c>
      <c r="L6" s="187"/>
      <c r="M6" s="200"/>
      <c r="N6" s="6" t="s">
        <v>15</v>
      </c>
      <c r="O6" s="7" t="s">
        <v>16</v>
      </c>
      <c r="P6" s="7" t="s">
        <v>17</v>
      </c>
      <c r="Q6" s="8" t="s">
        <v>18</v>
      </c>
      <c r="R6" s="9" t="s">
        <v>13</v>
      </c>
      <c r="S6" s="10" t="s">
        <v>19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181" t="s">
        <v>69</v>
      </c>
      <c r="B8" s="182"/>
      <c r="C8" s="12">
        <v>1</v>
      </c>
      <c r="D8" s="13">
        <v>136</v>
      </c>
      <c r="E8" s="14">
        <v>35</v>
      </c>
      <c r="F8" s="15">
        <v>9</v>
      </c>
      <c r="G8" s="16">
        <v>171</v>
      </c>
      <c r="H8" s="17">
        <v>0</v>
      </c>
      <c r="I8" s="18"/>
      <c r="J8" s="3"/>
      <c r="K8" s="181" t="s">
        <v>70</v>
      </c>
      <c r="L8" s="182"/>
      <c r="M8" s="12">
        <v>2</v>
      </c>
      <c r="N8" s="13">
        <v>142</v>
      </c>
      <c r="O8" s="14">
        <v>53</v>
      </c>
      <c r="P8" s="14">
        <v>4</v>
      </c>
      <c r="Q8" s="16">
        <v>195</v>
      </c>
      <c r="R8" s="17">
        <v>1</v>
      </c>
      <c r="S8" s="18"/>
    </row>
    <row r="9" spans="1:19" ht="12.95" customHeight="1" x14ac:dyDescent="0.2">
      <c r="A9" s="177"/>
      <c r="B9" s="178"/>
      <c r="C9" s="19">
        <v>2</v>
      </c>
      <c r="D9" s="20">
        <v>157</v>
      </c>
      <c r="E9" s="21">
        <v>69</v>
      </c>
      <c r="F9" s="22">
        <v>2</v>
      </c>
      <c r="G9" s="23">
        <v>226</v>
      </c>
      <c r="H9" s="24">
        <v>1</v>
      </c>
      <c r="I9" s="18"/>
      <c r="J9" s="3"/>
      <c r="K9" s="177"/>
      <c r="L9" s="178"/>
      <c r="M9" s="19">
        <v>1</v>
      </c>
      <c r="N9" s="20">
        <v>130</v>
      </c>
      <c r="O9" s="21">
        <v>51</v>
      </c>
      <c r="P9" s="21">
        <v>5</v>
      </c>
      <c r="Q9" s="23">
        <v>181</v>
      </c>
      <c r="R9" s="24">
        <v>0</v>
      </c>
      <c r="S9" s="18"/>
    </row>
    <row r="10" spans="1:19" ht="9.9499999999999993" customHeight="1" x14ac:dyDescent="0.2">
      <c r="A10" s="179" t="s">
        <v>71</v>
      </c>
      <c r="B10" s="180"/>
      <c r="C10" s="25"/>
      <c r="D10" s="26"/>
      <c r="E10" s="26"/>
      <c r="F10" s="26"/>
      <c r="G10" s="27"/>
      <c r="H10" s="28"/>
      <c r="I10" s="29"/>
      <c r="J10" s="3"/>
      <c r="K10" s="179" t="s">
        <v>72</v>
      </c>
      <c r="L10" s="180"/>
      <c r="M10" s="25"/>
      <c r="N10" s="26"/>
      <c r="O10" s="26"/>
      <c r="P10" s="26"/>
      <c r="Q10" s="27"/>
      <c r="R10" s="28"/>
      <c r="S10" s="29"/>
    </row>
    <row r="11" spans="1:19" ht="9.9499999999999993" customHeight="1" thickBot="1" x14ac:dyDescent="0.25">
      <c r="A11" s="179"/>
      <c r="B11" s="180"/>
      <c r="C11" s="30"/>
      <c r="D11" s="31"/>
      <c r="E11" s="31"/>
      <c r="F11" s="31"/>
      <c r="G11" s="32"/>
      <c r="H11" s="33"/>
      <c r="I11" s="171">
        <v>1</v>
      </c>
      <c r="J11" s="3"/>
      <c r="K11" s="179"/>
      <c r="L11" s="180"/>
      <c r="M11" s="30"/>
      <c r="N11" s="31"/>
      <c r="O11" s="31"/>
      <c r="P11" s="31"/>
      <c r="Q11" s="32"/>
      <c r="R11" s="33"/>
      <c r="S11" s="171">
        <v>0</v>
      </c>
    </row>
    <row r="12" spans="1:19" ht="15.95" customHeight="1" thickBot="1" x14ac:dyDescent="0.25">
      <c r="A12" s="173">
        <v>13626</v>
      </c>
      <c r="B12" s="174"/>
      <c r="C12" s="34" t="s">
        <v>18</v>
      </c>
      <c r="D12" s="35">
        <v>293</v>
      </c>
      <c r="E12" s="36">
        <v>104</v>
      </c>
      <c r="F12" s="37">
        <v>11</v>
      </c>
      <c r="G12" s="38">
        <v>397</v>
      </c>
      <c r="H12" s="39">
        <v>1</v>
      </c>
      <c r="I12" s="172"/>
      <c r="J12" s="3"/>
      <c r="K12" s="173">
        <v>4420</v>
      </c>
      <c r="L12" s="174"/>
      <c r="M12" s="34" t="s">
        <v>18</v>
      </c>
      <c r="N12" s="35">
        <v>272</v>
      </c>
      <c r="O12" s="36">
        <v>104</v>
      </c>
      <c r="P12" s="37">
        <v>9</v>
      </c>
      <c r="Q12" s="38">
        <v>376</v>
      </c>
      <c r="R12" s="39">
        <v>1</v>
      </c>
      <c r="S12" s="172"/>
    </row>
    <row r="13" spans="1:19" ht="12.95" customHeight="1" thickTop="1" x14ac:dyDescent="0.2">
      <c r="A13" s="175" t="s">
        <v>73</v>
      </c>
      <c r="B13" s="176"/>
      <c r="C13" s="40">
        <v>1</v>
      </c>
      <c r="D13" s="41">
        <v>138</v>
      </c>
      <c r="E13" s="42">
        <v>54</v>
      </c>
      <c r="F13" s="43">
        <v>6</v>
      </c>
      <c r="G13" s="44">
        <v>192</v>
      </c>
      <c r="H13" s="17">
        <v>0</v>
      </c>
      <c r="I13" s="18"/>
      <c r="J13" s="3"/>
      <c r="K13" s="175" t="s">
        <v>74</v>
      </c>
      <c r="L13" s="176"/>
      <c r="M13" s="12">
        <v>2</v>
      </c>
      <c r="N13" s="41">
        <v>145</v>
      </c>
      <c r="O13" s="42">
        <v>61</v>
      </c>
      <c r="P13" s="42">
        <v>2</v>
      </c>
      <c r="Q13" s="44">
        <v>206</v>
      </c>
      <c r="R13" s="17">
        <v>1</v>
      </c>
      <c r="S13" s="18"/>
    </row>
    <row r="14" spans="1:19" ht="12.95" customHeight="1" x14ac:dyDescent="0.2">
      <c r="A14" s="177"/>
      <c r="B14" s="178"/>
      <c r="C14" s="19">
        <v>2</v>
      </c>
      <c r="D14" s="20">
        <v>141</v>
      </c>
      <c r="E14" s="21">
        <v>54</v>
      </c>
      <c r="F14" s="22">
        <v>4</v>
      </c>
      <c r="G14" s="23">
        <v>195</v>
      </c>
      <c r="H14" s="24">
        <v>0</v>
      </c>
      <c r="I14" s="18"/>
      <c r="J14" s="3"/>
      <c r="K14" s="177"/>
      <c r="L14" s="178"/>
      <c r="M14" s="19">
        <v>1</v>
      </c>
      <c r="N14" s="20">
        <v>153</v>
      </c>
      <c r="O14" s="21">
        <v>53</v>
      </c>
      <c r="P14" s="21">
        <v>6</v>
      </c>
      <c r="Q14" s="23">
        <v>206</v>
      </c>
      <c r="R14" s="24">
        <v>1</v>
      </c>
      <c r="S14" s="18"/>
    </row>
    <row r="15" spans="1:19" ht="9.9499999999999993" customHeight="1" x14ac:dyDescent="0.2">
      <c r="A15" s="179" t="s">
        <v>75</v>
      </c>
      <c r="B15" s="180"/>
      <c r="C15" s="25"/>
      <c r="D15" s="26"/>
      <c r="E15" s="26"/>
      <c r="F15" s="26"/>
      <c r="G15" s="27"/>
      <c r="H15" s="28"/>
      <c r="I15" s="29"/>
      <c r="J15" s="3"/>
      <c r="K15" s="179" t="s">
        <v>76</v>
      </c>
      <c r="L15" s="180"/>
      <c r="M15" s="25"/>
      <c r="N15" s="26"/>
      <c r="O15" s="26"/>
      <c r="P15" s="26"/>
      <c r="Q15" s="27"/>
      <c r="R15" s="28"/>
      <c r="S15" s="29"/>
    </row>
    <row r="16" spans="1:19" ht="9.9499999999999993" customHeight="1" thickBot="1" x14ac:dyDescent="0.25">
      <c r="A16" s="179"/>
      <c r="B16" s="180"/>
      <c r="C16" s="30"/>
      <c r="D16" s="31"/>
      <c r="E16" s="31"/>
      <c r="F16" s="31"/>
      <c r="G16" s="45"/>
      <c r="H16" s="33"/>
      <c r="I16" s="171">
        <v>0</v>
      </c>
      <c r="J16" s="3"/>
      <c r="K16" s="179"/>
      <c r="L16" s="180"/>
      <c r="M16" s="30"/>
      <c r="N16" s="31"/>
      <c r="O16" s="31"/>
      <c r="P16" s="31"/>
      <c r="Q16" s="45"/>
      <c r="R16" s="33"/>
      <c r="S16" s="171">
        <v>1</v>
      </c>
    </row>
    <row r="17" spans="1:19" ht="15.95" customHeight="1" thickBot="1" x14ac:dyDescent="0.25">
      <c r="A17" s="173">
        <v>10206</v>
      </c>
      <c r="B17" s="174"/>
      <c r="C17" s="34" t="s">
        <v>18</v>
      </c>
      <c r="D17" s="35">
        <v>279</v>
      </c>
      <c r="E17" s="36">
        <v>108</v>
      </c>
      <c r="F17" s="37">
        <v>10</v>
      </c>
      <c r="G17" s="38">
        <v>387</v>
      </c>
      <c r="H17" s="39">
        <v>0</v>
      </c>
      <c r="I17" s="172"/>
      <c r="J17" s="3"/>
      <c r="K17" s="173">
        <v>1257</v>
      </c>
      <c r="L17" s="174"/>
      <c r="M17" s="34" t="s">
        <v>18</v>
      </c>
      <c r="N17" s="35">
        <v>298</v>
      </c>
      <c r="O17" s="36">
        <v>114</v>
      </c>
      <c r="P17" s="37">
        <v>8</v>
      </c>
      <c r="Q17" s="38">
        <v>412</v>
      </c>
      <c r="R17" s="39">
        <v>2</v>
      </c>
      <c r="S17" s="172"/>
    </row>
    <row r="18" spans="1:19" ht="12.95" customHeight="1" thickTop="1" x14ac:dyDescent="0.2">
      <c r="A18" s="175" t="s">
        <v>77</v>
      </c>
      <c r="B18" s="176"/>
      <c r="C18" s="40">
        <v>1</v>
      </c>
      <c r="D18" s="41">
        <v>162</v>
      </c>
      <c r="E18" s="42">
        <v>71</v>
      </c>
      <c r="F18" s="43">
        <v>1</v>
      </c>
      <c r="G18" s="44">
        <v>233</v>
      </c>
      <c r="H18" s="17">
        <v>1</v>
      </c>
      <c r="I18" s="18"/>
      <c r="J18" s="3"/>
      <c r="K18" s="175" t="s">
        <v>78</v>
      </c>
      <c r="L18" s="176"/>
      <c r="M18" s="12">
        <v>2</v>
      </c>
      <c r="N18" s="41">
        <v>127</v>
      </c>
      <c r="O18" s="42">
        <v>35</v>
      </c>
      <c r="P18" s="42">
        <v>10</v>
      </c>
      <c r="Q18" s="44">
        <v>162</v>
      </c>
      <c r="R18" s="17">
        <v>0</v>
      </c>
      <c r="S18" s="18"/>
    </row>
    <row r="19" spans="1:19" ht="12.95" customHeight="1" x14ac:dyDescent="0.2">
      <c r="A19" s="177"/>
      <c r="B19" s="178"/>
      <c r="C19" s="19">
        <v>2</v>
      </c>
      <c r="D19" s="20">
        <v>153</v>
      </c>
      <c r="E19" s="21">
        <v>71</v>
      </c>
      <c r="F19" s="22">
        <v>4</v>
      </c>
      <c r="G19" s="23">
        <v>224</v>
      </c>
      <c r="H19" s="24">
        <v>1</v>
      </c>
      <c r="I19" s="18"/>
      <c r="J19" s="3"/>
      <c r="K19" s="177"/>
      <c r="L19" s="178"/>
      <c r="M19" s="19">
        <v>1</v>
      </c>
      <c r="N19" s="20">
        <v>136</v>
      </c>
      <c r="O19" s="21">
        <v>69</v>
      </c>
      <c r="P19" s="21">
        <v>6</v>
      </c>
      <c r="Q19" s="23">
        <v>205</v>
      </c>
      <c r="R19" s="24">
        <v>0</v>
      </c>
      <c r="S19" s="18"/>
    </row>
    <row r="20" spans="1:19" ht="9.9499999999999993" customHeight="1" x14ac:dyDescent="0.2">
      <c r="A20" s="179" t="s">
        <v>79</v>
      </c>
      <c r="B20" s="180"/>
      <c r="C20" s="25"/>
      <c r="D20" s="26"/>
      <c r="E20" s="26"/>
      <c r="F20" s="26"/>
      <c r="G20" s="27"/>
      <c r="H20" s="28"/>
      <c r="I20" s="29"/>
      <c r="J20" s="3"/>
      <c r="K20" s="179" t="s">
        <v>80</v>
      </c>
      <c r="L20" s="180"/>
      <c r="M20" s="25"/>
      <c r="N20" s="26"/>
      <c r="O20" s="26"/>
      <c r="P20" s="26"/>
      <c r="Q20" s="27"/>
      <c r="R20" s="28"/>
      <c r="S20" s="29"/>
    </row>
    <row r="21" spans="1:19" ht="9.9499999999999993" customHeight="1" thickBot="1" x14ac:dyDescent="0.25">
      <c r="A21" s="179"/>
      <c r="B21" s="180"/>
      <c r="C21" s="30"/>
      <c r="D21" s="31"/>
      <c r="E21" s="31"/>
      <c r="F21" s="31"/>
      <c r="G21" s="45"/>
      <c r="H21" s="33"/>
      <c r="I21" s="171">
        <v>1</v>
      </c>
      <c r="J21" s="3"/>
      <c r="K21" s="179"/>
      <c r="L21" s="180"/>
      <c r="M21" s="30"/>
      <c r="N21" s="31"/>
      <c r="O21" s="31"/>
      <c r="P21" s="31"/>
      <c r="Q21" s="45"/>
      <c r="R21" s="33"/>
      <c r="S21" s="171">
        <v>0</v>
      </c>
    </row>
    <row r="22" spans="1:19" ht="15.95" customHeight="1" thickBot="1" x14ac:dyDescent="0.25">
      <c r="A22" s="173">
        <v>1192</v>
      </c>
      <c r="B22" s="174"/>
      <c r="C22" s="34" t="s">
        <v>18</v>
      </c>
      <c r="D22" s="35">
        <v>315</v>
      </c>
      <c r="E22" s="36">
        <v>142</v>
      </c>
      <c r="F22" s="37">
        <v>5</v>
      </c>
      <c r="G22" s="38">
        <v>457</v>
      </c>
      <c r="H22" s="39">
        <v>2</v>
      </c>
      <c r="I22" s="172"/>
      <c r="J22" s="3"/>
      <c r="K22" s="173">
        <v>17300</v>
      </c>
      <c r="L22" s="174"/>
      <c r="M22" s="34" t="s">
        <v>18</v>
      </c>
      <c r="N22" s="35">
        <v>263</v>
      </c>
      <c r="O22" s="36">
        <v>104</v>
      </c>
      <c r="P22" s="37">
        <v>16</v>
      </c>
      <c r="Q22" s="38">
        <v>367</v>
      </c>
      <c r="R22" s="39">
        <v>0</v>
      </c>
      <c r="S22" s="172"/>
    </row>
    <row r="23" spans="1:19" ht="12.95" customHeight="1" thickTop="1" x14ac:dyDescent="0.2">
      <c r="A23" s="175" t="s">
        <v>81</v>
      </c>
      <c r="B23" s="176"/>
      <c r="C23" s="40">
        <v>1</v>
      </c>
      <c r="D23" s="41">
        <v>134</v>
      </c>
      <c r="E23" s="42">
        <v>49</v>
      </c>
      <c r="F23" s="43">
        <v>8</v>
      </c>
      <c r="G23" s="44">
        <v>183</v>
      </c>
      <c r="H23" s="17">
        <v>0</v>
      </c>
      <c r="I23" s="18"/>
      <c r="J23" s="3"/>
      <c r="K23" s="175" t="s">
        <v>82</v>
      </c>
      <c r="L23" s="176"/>
      <c r="M23" s="12">
        <v>2</v>
      </c>
      <c r="N23" s="41">
        <v>137</v>
      </c>
      <c r="O23" s="42">
        <v>69</v>
      </c>
      <c r="P23" s="42">
        <v>8</v>
      </c>
      <c r="Q23" s="44">
        <v>206</v>
      </c>
      <c r="R23" s="17">
        <v>1</v>
      </c>
      <c r="S23" s="18"/>
    </row>
    <row r="24" spans="1:19" ht="12.95" customHeight="1" x14ac:dyDescent="0.2">
      <c r="A24" s="177"/>
      <c r="B24" s="178"/>
      <c r="C24" s="19">
        <v>2</v>
      </c>
      <c r="D24" s="20">
        <v>137</v>
      </c>
      <c r="E24" s="21">
        <v>62</v>
      </c>
      <c r="F24" s="22">
        <v>3</v>
      </c>
      <c r="G24" s="23">
        <v>199</v>
      </c>
      <c r="H24" s="24">
        <v>1</v>
      </c>
      <c r="I24" s="18"/>
      <c r="J24" s="3"/>
      <c r="K24" s="177"/>
      <c r="L24" s="178"/>
      <c r="M24" s="19">
        <v>1</v>
      </c>
      <c r="N24" s="20">
        <v>142</v>
      </c>
      <c r="O24" s="21">
        <v>44</v>
      </c>
      <c r="P24" s="21">
        <v>7</v>
      </c>
      <c r="Q24" s="23">
        <v>186</v>
      </c>
      <c r="R24" s="24">
        <v>0</v>
      </c>
      <c r="S24" s="18"/>
    </row>
    <row r="25" spans="1:19" ht="9.9499999999999993" customHeight="1" x14ac:dyDescent="0.2">
      <c r="A25" s="179" t="s">
        <v>83</v>
      </c>
      <c r="B25" s="180"/>
      <c r="C25" s="25"/>
      <c r="D25" s="26"/>
      <c r="E25" s="26"/>
      <c r="F25" s="26"/>
      <c r="G25" s="27"/>
      <c r="H25" s="28"/>
      <c r="I25" s="29"/>
      <c r="J25" s="3"/>
      <c r="K25" s="179" t="s">
        <v>84</v>
      </c>
      <c r="L25" s="180"/>
      <c r="M25" s="25"/>
      <c r="N25" s="26"/>
      <c r="O25" s="26"/>
      <c r="P25" s="26"/>
      <c r="Q25" s="27"/>
      <c r="R25" s="28"/>
      <c r="S25" s="29"/>
    </row>
    <row r="26" spans="1:19" ht="9.9499999999999993" customHeight="1" thickBot="1" x14ac:dyDescent="0.25">
      <c r="A26" s="179"/>
      <c r="B26" s="180"/>
      <c r="C26" s="30"/>
      <c r="D26" s="31"/>
      <c r="E26" s="31"/>
      <c r="F26" s="31"/>
      <c r="G26" s="45"/>
      <c r="H26" s="33"/>
      <c r="I26" s="171">
        <v>0</v>
      </c>
      <c r="J26" s="3"/>
      <c r="K26" s="179"/>
      <c r="L26" s="180"/>
      <c r="M26" s="30"/>
      <c r="N26" s="31"/>
      <c r="O26" s="31"/>
      <c r="P26" s="31"/>
      <c r="Q26" s="45"/>
      <c r="R26" s="33"/>
      <c r="S26" s="171">
        <v>1</v>
      </c>
    </row>
    <row r="27" spans="1:19" ht="15.95" customHeight="1" thickBot="1" x14ac:dyDescent="0.25">
      <c r="A27" s="173">
        <v>1180</v>
      </c>
      <c r="B27" s="174"/>
      <c r="C27" s="34" t="s">
        <v>18</v>
      </c>
      <c r="D27" s="35">
        <v>271</v>
      </c>
      <c r="E27" s="36">
        <v>111</v>
      </c>
      <c r="F27" s="37">
        <v>11</v>
      </c>
      <c r="G27" s="38">
        <v>382</v>
      </c>
      <c r="H27" s="39">
        <v>1</v>
      </c>
      <c r="I27" s="172"/>
      <c r="J27" s="3"/>
      <c r="K27" s="173">
        <v>1272</v>
      </c>
      <c r="L27" s="174"/>
      <c r="M27" s="34" t="s">
        <v>18</v>
      </c>
      <c r="N27" s="35">
        <v>279</v>
      </c>
      <c r="O27" s="36">
        <v>113</v>
      </c>
      <c r="P27" s="37">
        <v>15</v>
      </c>
      <c r="Q27" s="38">
        <v>392</v>
      </c>
      <c r="R27" s="39">
        <v>1</v>
      </c>
      <c r="S27" s="172"/>
    </row>
    <row r="28" spans="1:19" ht="12.95" customHeight="1" thickTop="1" x14ac:dyDescent="0.2">
      <c r="A28" s="175" t="s">
        <v>85</v>
      </c>
      <c r="B28" s="176"/>
      <c r="C28" s="40">
        <v>1</v>
      </c>
      <c r="D28" s="41">
        <v>150</v>
      </c>
      <c r="E28" s="42">
        <v>63</v>
      </c>
      <c r="F28" s="43">
        <v>2</v>
      </c>
      <c r="G28" s="44">
        <v>213</v>
      </c>
      <c r="H28" s="17">
        <v>0</v>
      </c>
      <c r="I28" s="18"/>
      <c r="J28" s="3"/>
      <c r="K28" s="175" t="s">
        <v>86</v>
      </c>
      <c r="L28" s="176"/>
      <c r="M28" s="12">
        <v>2</v>
      </c>
      <c r="N28" s="41">
        <v>155</v>
      </c>
      <c r="O28" s="42">
        <v>60</v>
      </c>
      <c r="P28" s="42">
        <v>2</v>
      </c>
      <c r="Q28" s="44">
        <v>215</v>
      </c>
      <c r="R28" s="17">
        <v>1</v>
      </c>
      <c r="S28" s="18"/>
    </row>
    <row r="29" spans="1:19" ht="12.95" customHeight="1" x14ac:dyDescent="0.2">
      <c r="A29" s="177"/>
      <c r="B29" s="178"/>
      <c r="C29" s="19">
        <v>2</v>
      </c>
      <c r="D29" s="20">
        <v>157</v>
      </c>
      <c r="E29" s="21">
        <v>63</v>
      </c>
      <c r="F29" s="22">
        <v>2</v>
      </c>
      <c r="G29" s="23">
        <v>220</v>
      </c>
      <c r="H29" s="24">
        <v>1</v>
      </c>
      <c r="I29" s="18"/>
      <c r="J29" s="3"/>
      <c r="K29" s="177"/>
      <c r="L29" s="178"/>
      <c r="M29" s="19">
        <v>1</v>
      </c>
      <c r="N29" s="20">
        <v>141</v>
      </c>
      <c r="O29" s="21">
        <v>62</v>
      </c>
      <c r="P29" s="21">
        <v>4</v>
      </c>
      <c r="Q29" s="23">
        <v>203</v>
      </c>
      <c r="R29" s="24">
        <v>0</v>
      </c>
      <c r="S29" s="18"/>
    </row>
    <row r="30" spans="1:19" ht="9.9499999999999993" customHeight="1" x14ac:dyDescent="0.2">
      <c r="A30" s="179" t="s">
        <v>87</v>
      </c>
      <c r="B30" s="180"/>
      <c r="C30" s="25"/>
      <c r="D30" s="26"/>
      <c r="E30" s="26"/>
      <c r="F30" s="26"/>
      <c r="G30" s="27"/>
      <c r="H30" s="28"/>
      <c r="I30" s="29"/>
      <c r="J30" s="3"/>
      <c r="K30" s="179" t="s">
        <v>33</v>
      </c>
      <c r="L30" s="180"/>
      <c r="M30" s="25"/>
      <c r="N30" s="26"/>
      <c r="O30" s="26"/>
      <c r="P30" s="26"/>
      <c r="Q30" s="27"/>
      <c r="R30" s="28"/>
      <c r="S30" s="29"/>
    </row>
    <row r="31" spans="1:19" ht="9.9499999999999993" customHeight="1" thickBot="1" x14ac:dyDescent="0.25">
      <c r="A31" s="179"/>
      <c r="B31" s="180"/>
      <c r="C31" s="30"/>
      <c r="D31" s="31"/>
      <c r="E31" s="31"/>
      <c r="F31" s="31"/>
      <c r="G31" s="45"/>
      <c r="H31" s="33"/>
      <c r="I31" s="171">
        <v>1</v>
      </c>
      <c r="J31" s="3"/>
      <c r="K31" s="179"/>
      <c r="L31" s="180"/>
      <c r="M31" s="30"/>
      <c r="N31" s="31"/>
      <c r="O31" s="31"/>
      <c r="P31" s="31"/>
      <c r="Q31" s="45"/>
      <c r="R31" s="33"/>
      <c r="S31" s="171">
        <v>0</v>
      </c>
    </row>
    <row r="32" spans="1:19" ht="15.95" customHeight="1" thickBot="1" x14ac:dyDescent="0.25">
      <c r="A32" s="173">
        <v>17967</v>
      </c>
      <c r="B32" s="174"/>
      <c r="C32" s="34" t="s">
        <v>18</v>
      </c>
      <c r="D32" s="35">
        <v>307</v>
      </c>
      <c r="E32" s="36">
        <v>126</v>
      </c>
      <c r="F32" s="37">
        <v>4</v>
      </c>
      <c r="G32" s="38">
        <v>433</v>
      </c>
      <c r="H32" s="39">
        <v>1</v>
      </c>
      <c r="I32" s="172"/>
      <c r="J32" s="3"/>
      <c r="K32" s="173">
        <v>13044</v>
      </c>
      <c r="L32" s="174"/>
      <c r="M32" s="34" t="s">
        <v>18</v>
      </c>
      <c r="N32" s="35">
        <v>296</v>
      </c>
      <c r="O32" s="36">
        <v>122</v>
      </c>
      <c r="P32" s="37">
        <v>6</v>
      </c>
      <c r="Q32" s="38">
        <v>418</v>
      </c>
      <c r="R32" s="39">
        <v>1</v>
      </c>
      <c r="S32" s="172"/>
    </row>
    <row r="33" spans="1:19" ht="12.95" customHeight="1" thickTop="1" x14ac:dyDescent="0.2">
      <c r="A33" s="175" t="s">
        <v>77</v>
      </c>
      <c r="B33" s="176"/>
      <c r="C33" s="40">
        <v>1</v>
      </c>
      <c r="D33" s="41">
        <v>148</v>
      </c>
      <c r="E33" s="42">
        <v>54</v>
      </c>
      <c r="F33" s="43">
        <v>3</v>
      </c>
      <c r="G33" s="44">
        <v>202</v>
      </c>
      <c r="H33" s="17">
        <v>1</v>
      </c>
      <c r="I33" s="18"/>
      <c r="J33" s="3"/>
      <c r="K33" s="175" t="s">
        <v>88</v>
      </c>
      <c r="L33" s="176"/>
      <c r="M33" s="12">
        <v>2</v>
      </c>
      <c r="N33" s="41">
        <v>153</v>
      </c>
      <c r="O33" s="42">
        <v>43</v>
      </c>
      <c r="P33" s="42">
        <v>6</v>
      </c>
      <c r="Q33" s="44">
        <v>196</v>
      </c>
      <c r="R33" s="17">
        <v>0</v>
      </c>
      <c r="S33" s="18"/>
    </row>
    <row r="34" spans="1:19" ht="12.95" customHeight="1" x14ac:dyDescent="0.2">
      <c r="A34" s="177"/>
      <c r="B34" s="178"/>
      <c r="C34" s="19">
        <v>2</v>
      </c>
      <c r="D34" s="20">
        <v>154</v>
      </c>
      <c r="E34" s="21">
        <v>71</v>
      </c>
      <c r="F34" s="22">
        <v>0</v>
      </c>
      <c r="G34" s="23">
        <v>225</v>
      </c>
      <c r="H34" s="24">
        <v>1</v>
      </c>
      <c r="I34" s="18"/>
      <c r="J34" s="3"/>
      <c r="K34" s="177"/>
      <c r="L34" s="178"/>
      <c r="M34" s="19">
        <v>1</v>
      </c>
      <c r="N34" s="20">
        <v>132</v>
      </c>
      <c r="O34" s="21">
        <v>62</v>
      </c>
      <c r="P34" s="21">
        <v>3</v>
      </c>
      <c r="Q34" s="23">
        <v>194</v>
      </c>
      <c r="R34" s="24">
        <v>0</v>
      </c>
      <c r="S34" s="18"/>
    </row>
    <row r="35" spans="1:19" ht="9.9499999999999993" customHeight="1" x14ac:dyDescent="0.2">
      <c r="A35" s="179" t="s">
        <v>89</v>
      </c>
      <c r="B35" s="180"/>
      <c r="C35" s="25"/>
      <c r="D35" s="26"/>
      <c r="E35" s="26"/>
      <c r="F35" s="26"/>
      <c r="G35" s="27"/>
      <c r="H35" s="28"/>
      <c r="I35" s="29"/>
      <c r="J35" s="3"/>
      <c r="K35" s="179" t="s">
        <v>26</v>
      </c>
      <c r="L35" s="180"/>
      <c r="M35" s="25"/>
      <c r="N35" s="26"/>
      <c r="O35" s="26"/>
      <c r="P35" s="26"/>
      <c r="Q35" s="27"/>
      <c r="R35" s="28"/>
      <c r="S35" s="29"/>
    </row>
    <row r="36" spans="1:19" ht="9.9499999999999993" customHeight="1" thickBot="1" x14ac:dyDescent="0.25">
      <c r="A36" s="179"/>
      <c r="B36" s="180"/>
      <c r="C36" s="30"/>
      <c r="D36" s="31"/>
      <c r="E36" s="31"/>
      <c r="F36" s="31"/>
      <c r="G36" s="45"/>
      <c r="H36" s="33"/>
      <c r="I36" s="171">
        <v>1</v>
      </c>
      <c r="J36" s="3"/>
      <c r="K36" s="179"/>
      <c r="L36" s="180"/>
      <c r="M36" s="30"/>
      <c r="N36" s="31"/>
      <c r="O36" s="31"/>
      <c r="P36" s="31"/>
      <c r="Q36" s="45"/>
      <c r="R36" s="33"/>
      <c r="S36" s="171">
        <v>0</v>
      </c>
    </row>
    <row r="37" spans="1:19" ht="15.95" customHeight="1" thickBot="1" x14ac:dyDescent="0.25">
      <c r="A37" s="173">
        <v>18519</v>
      </c>
      <c r="B37" s="174"/>
      <c r="C37" s="34" t="s">
        <v>18</v>
      </c>
      <c r="D37" s="35">
        <v>302</v>
      </c>
      <c r="E37" s="36">
        <v>125</v>
      </c>
      <c r="F37" s="37">
        <v>3</v>
      </c>
      <c r="G37" s="38">
        <v>427</v>
      </c>
      <c r="H37" s="39">
        <v>2</v>
      </c>
      <c r="I37" s="172"/>
      <c r="J37" s="3"/>
      <c r="K37" s="173">
        <v>10208</v>
      </c>
      <c r="L37" s="174"/>
      <c r="M37" s="34" t="s">
        <v>18</v>
      </c>
      <c r="N37" s="35">
        <v>285</v>
      </c>
      <c r="O37" s="36">
        <v>105</v>
      </c>
      <c r="P37" s="37">
        <v>9</v>
      </c>
      <c r="Q37" s="38">
        <v>390</v>
      </c>
      <c r="R37" s="39">
        <v>0</v>
      </c>
      <c r="S37" s="17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6">
        <v>6</v>
      </c>
      <c r="B39" s="47"/>
      <c r="C39" s="48" t="s">
        <v>41</v>
      </c>
      <c r="D39" s="49">
        <v>1767</v>
      </c>
      <c r="E39" s="50">
        <v>716</v>
      </c>
      <c r="F39" s="51">
        <v>44</v>
      </c>
      <c r="G39" s="52">
        <v>2483</v>
      </c>
      <c r="H39" s="52">
        <v>7</v>
      </c>
      <c r="I39" s="53">
        <v>2</v>
      </c>
      <c r="J39" s="3"/>
      <c r="K39" s="46">
        <v>6</v>
      </c>
      <c r="L39" s="47"/>
      <c r="M39" s="48" t="s">
        <v>41</v>
      </c>
      <c r="N39" s="49">
        <v>1693</v>
      </c>
      <c r="O39" s="50">
        <v>662</v>
      </c>
      <c r="P39" s="51">
        <v>63</v>
      </c>
      <c r="Q39" s="52">
        <v>2355</v>
      </c>
      <c r="R39" s="52">
        <v>5</v>
      </c>
      <c r="S39" s="53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54"/>
      <c r="B41" s="55" t="s">
        <v>42</v>
      </c>
      <c r="C41" s="162" t="s">
        <v>90</v>
      </c>
      <c r="D41" s="162"/>
      <c r="E41" s="162"/>
      <c r="F41" s="3"/>
      <c r="G41" s="163" t="s">
        <v>43</v>
      </c>
      <c r="H41" s="164"/>
      <c r="I41" s="56">
        <v>6</v>
      </c>
      <c r="J41" s="3"/>
      <c r="K41" s="54"/>
      <c r="L41" s="55" t="s">
        <v>42</v>
      </c>
      <c r="M41" s="162"/>
      <c r="N41" s="162"/>
      <c r="O41" s="162"/>
      <c r="P41" s="3"/>
      <c r="Q41" s="163" t="s">
        <v>43</v>
      </c>
      <c r="R41" s="164"/>
      <c r="S41" s="56">
        <v>2</v>
      </c>
    </row>
    <row r="42" spans="1:19" ht="20.100000000000001" customHeight="1" x14ac:dyDescent="0.2">
      <c r="A42" s="57"/>
      <c r="B42" s="58" t="s">
        <v>44</v>
      </c>
      <c r="C42" s="165"/>
      <c r="D42" s="165"/>
      <c r="E42" s="165"/>
      <c r="F42" s="59"/>
      <c r="G42" s="59"/>
      <c r="H42" s="59"/>
      <c r="I42" s="59"/>
      <c r="J42" s="59"/>
      <c r="K42" s="57"/>
      <c r="L42" s="58" t="s">
        <v>44</v>
      </c>
      <c r="M42" s="165"/>
      <c r="N42" s="165"/>
      <c r="O42" s="165"/>
      <c r="P42" s="60"/>
      <c r="Q42" s="61"/>
      <c r="R42" s="61"/>
      <c r="S42" s="61"/>
    </row>
    <row r="43" spans="1:19" ht="24.95" customHeight="1" x14ac:dyDescent="0.2">
      <c r="A43" s="58" t="s">
        <v>45</v>
      </c>
      <c r="B43" s="58" t="s">
        <v>46</v>
      </c>
      <c r="C43" s="166"/>
      <c r="D43" s="166"/>
      <c r="E43" s="166"/>
      <c r="F43" s="166"/>
      <c r="G43" s="166"/>
      <c r="H43" s="166"/>
      <c r="I43" s="58"/>
      <c r="J43" s="58"/>
      <c r="K43" s="58" t="s">
        <v>47</v>
      </c>
      <c r="L43" s="167"/>
      <c r="M43" s="167"/>
      <c r="N43" s="62"/>
      <c r="O43" s="58" t="s">
        <v>44</v>
      </c>
      <c r="P43" s="168"/>
      <c r="Q43" s="168"/>
      <c r="R43" s="168"/>
      <c r="S43" s="168"/>
    </row>
    <row r="44" spans="1:19" ht="9.75" customHeight="1" x14ac:dyDescent="0.2">
      <c r="A44" s="58"/>
      <c r="B44" s="58"/>
      <c r="C44" s="63"/>
      <c r="D44" s="63"/>
      <c r="E44" s="63"/>
      <c r="F44" s="63"/>
      <c r="G44" s="63"/>
      <c r="H44" s="63"/>
      <c r="I44" s="58"/>
      <c r="J44" s="58"/>
      <c r="K44" s="58"/>
      <c r="L44" s="64"/>
      <c r="M44" s="64"/>
      <c r="N44" s="62"/>
      <c r="O44" s="58"/>
      <c r="P44" s="63"/>
      <c r="Q44" s="63"/>
      <c r="R44" s="63"/>
      <c r="S44" s="63"/>
    </row>
    <row r="45" spans="1:19" ht="30" customHeight="1" x14ac:dyDescent="0.3">
      <c r="A45" s="65" t="s">
        <v>48</v>
      </c>
    </row>
    <row r="46" spans="1:19" ht="20.100000000000001" customHeight="1" x14ac:dyDescent="0.2">
      <c r="B46" s="66" t="s">
        <v>49</v>
      </c>
      <c r="C46" s="169" t="s">
        <v>50</v>
      </c>
      <c r="D46" s="169"/>
      <c r="I46" s="66" t="s">
        <v>51</v>
      </c>
      <c r="J46" s="170">
        <v>18</v>
      </c>
      <c r="K46" s="170"/>
    </row>
    <row r="47" spans="1:19" ht="20.100000000000001" customHeight="1" x14ac:dyDescent="0.2">
      <c r="B47" s="66" t="s">
        <v>52</v>
      </c>
      <c r="C47" s="159" t="s">
        <v>53</v>
      </c>
      <c r="D47" s="159"/>
      <c r="I47" s="66" t="s">
        <v>54</v>
      </c>
      <c r="J47" s="160">
        <v>2</v>
      </c>
      <c r="K47" s="160"/>
      <c r="P47" s="66" t="s">
        <v>55</v>
      </c>
      <c r="Q47" s="161"/>
      <c r="R47" s="161"/>
      <c r="S47" s="161"/>
    </row>
    <row r="48" spans="1:19" ht="9.9499999999999993" customHeight="1" x14ac:dyDescent="0.2"/>
    <row r="49" spans="1:19" ht="15" customHeight="1" x14ac:dyDescent="0.2">
      <c r="A49" s="139" t="s">
        <v>56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1"/>
    </row>
    <row r="50" spans="1:19" ht="90" customHeight="1" x14ac:dyDescent="0.2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4"/>
    </row>
    <row r="51" spans="1:19" ht="5.0999999999999996" customHeight="1" x14ac:dyDescent="0.2"/>
    <row r="52" spans="1:19" ht="15" customHeight="1" x14ac:dyDescent="0.2">
      <c r="A52" s="156" t="s">
        <v>57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ht="6.75" customHeight="1" x14ac:dyDescent="0.2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18" customHeight="1" x14ac:dyDescent="0.2">
      <c r="A54" s="70" t="s">
        <v>5</v>
      </c>
      <c r="B54" s="68"/>
      <c r="C54" s="68"/>
      <c r="D54" s="68"/>
      <c r="E54" s="68"/>
      <c r="F54" s="68"/>
      <c r="G54" s="68"/>
      <c r="H54" s="68"/>
      <c r="I54" s="68"/>
      <c r="J54" s="68"/>
      <c r="K54" s="71" t="s">
        <v>7</v>
      </c>
      <c r="L54" s="68"/>
      <c r="M54" s="68"/>
      <c r="N54" s="68"/>
      <c r="O54" s="68"/>
      <c r="P54" s="68"/>
      <c r="Q54" s="68"/>
      <c r="R54" s="68"/>
      <c r="S54" s="69"/>
    </row>
    <row r="55" spans="1:19" ht="18" customHeight="1" x14ac:dyDescent="0.2">
      <c r="A55" s="72"/>
      <c r="B55" s="73" t="s">
        <v>58</v>
      </c>
      <c r="C55" s="74"/>
      <c r="D55" s="75"/>
      <c r="E55" s="73" t="s">
        <v>59</v>
      </c>
      <c r="F55" s="74"/>
      <c r="G55" s="74"/>
      <c r="H55" s="74"/>
      <c r="I55" s="75"/>
      <c r="J55" s="68"/>
      <c r="K55" s="76"/>
      <c r="L55" s="73" t="s">
        <v>58</v>
      </c>
      <c r="M55" s="74"/>
      <c r="N55" s="75"/>
      <c r="O55" s="73" t="s">
        <v>59</v>
      </c>
      <c r="P55" s="74"/>
      <c r="Q55" s="74"/>
      <c r="R55" s="74"/>
      <c r="S55" s="77"/>
    </row>
    <row r="56" spans="1:19" ht="18" customHeight="1" x14ac:dyDescent="0.2">
      <c r="A56" s="78" t="s">
        <v>60</v>
      </c>
      <c r="B56" s="79" t="s">
        <v>61</v>
      </c>
      <c r="C56" s="80"/>
      <c r="D56" s="81" t="s">
        <v>62</v>
      </c>
      <c r="E56" s="79" t="s">
        <v>61</v>
      </c>
      <c r="F56" s="82"/>
      <c r="G56" s="82"/>
      <c r="H56" s="83"/>
      <c r="I56" s="81" t="s">
        <v>62</v>
      </c>
      <c r="J56" s="68"/>
      <c r="K56" s="84" t="s">
        <v>60</v>
      </c>
      <c r="L56" s="79" t="s">
        <v>61</v>
      </c>
      <c r="M56" s="80"/>
      <c r="N56" s="81" t="s">
        <v>62</v>
      </c>
      <c r="O56" s="79" t="s">
        <v>61</v>
      </c>
      <c r="P56" s="82"/>
      <c r="Q56" s="82"/>
      <c r="R56" s="83"/>
      <c r="S56" s="85" t="s">
        <v>62</v>
      </c>
    </row>
    <row r="57" spans="1:19" ht="18" customHeight="1" x14ac:dyDescent="0.2">
      <c r="A57" s="86"/>
      <c r="B57" s="147"/>
      <c r="C57" s="148"/>
      <c r="D57" s="87"/>
      <c r="E57" s="147"/>
      <c r="F57" s="149"/>
      <c r="G57" s="149"/>
      <c r="H57" s="148"/>
      <c r="I57" s="87"/>
      <c r="J57" s="88"/>
      <c r="K57" s="89"/>
      <c r="L57" s="147"/>
      <c r="M57" s="148"/>
      <c r="N57" s="87"/>
      <c r="O57" s="147"/>
      <c r="P57" s="149"/>
      <c r="Q57" s="149"/>
      <c r="R57" s="148"/>
      <c r="S57" s="90"/>
    </row>
    <row r="58" spans="1:19" ht="18" customHeight="1" x14ac:dyDescent="0.2">
      <c r="A58" s="86"/>
      <c r="B58" s="147"/>
      <c r="C58" s="148"/>
      <c r="D58" s="87"/>
      <c r="E58" s="147"/>
      <c r="F58" s="149"/>
      <c r="G58" s="149"/>
      <c r="H58" s="148"/>
      <c r="I58" s="87"/>
      <c r="J58" s="88"/>
      <c r="K58" s="89"/>
      <c r="L58" s="147"/>
      <c r="M58" s="148"/>
      <c r="N58" s="87"/>
      <c r="O58" s="147"/>
      <c r="P58" s="149"/>
      <c r="Q58" s="149"/>
      <c r="R58" s="148"/>
      <c r="S58" s="90"/>
    </row>
    <row r="59" spans="1:19" ht="11.2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</row>
    <row r="60" spans="1:19" ht="3.75" customHeight="1" x14ac:dyDescent="0.2">
      <c r="A60" s="71"/>
      <c r="B60" s="68"/>
      <c r="C60" s="68"/>
      <c r="D60" s="68"/>
      <c r="E60" s="68"/>
      <c r="F60" s="68"/>
      <c r="G60" s="68"/>
      <c r="H60" s="68"/>
      <c r="I60" s="68"/>
      <c r="J60" s="68"/>
      <c r="K60" s="71"/>
      <c r="L60" s="68"/>
      <c r="M60" s="68"/>
      <c r="N60" s="68"/>
      <c r="O60" s="68"/>
      <c r="P60" s="68"/>
      <c r="Q60" s="68"/>
      <c r="R60" s="68"/>
      <c r="S60" s="68"/>
    </row>
    <row r="61" spans="1:19" ht="19.5" customHeight="1" x14ac:dyDescent="0.2">
      <c r="A61" s="150" t="s">
        <v>63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2"/>
    </row>
    <row r="62" spans="1:19" ht="90" customHeight="1" x14ac:dyDescent="0.2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5"/>
    </row>
    <row r="63" spans="1:19" ht="5.0999999999999996" customHeight="1" x14ac:dyDescent="0.2"/>
    <row r="64" spans="1:19" ht="15" customHeight="1" x14ac:dyDescent="0.2">
      <c r="A64" s="139" t="s">
        <v>64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1"/>
    </row>
    <row r="65" spans="1:19" ht="90" customHeight="1" x14ac:dyDescent="0.2">
      <c r="A65" s="14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4"/>
    </row>
    <row r="66" spans="1:19" ht="30" customHeight="1" x14ac:dyDescent="0.2">
      <c r="A66" s="145" t="s">
        <v>65</v>
      </c>
      <c r="B66" s="145"/>
      <c r="C66" s="146"/>
      <c r="D66" s="146"/>
      <c r="E66" s="146"/>
      <c r="F66" s="146"/>
      <c r="G66" s="146"/>
      <c r="H66" s="146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pageMargins left="0.39370078740157483" right="0.39370078740157483" top="0" bottom="0.31496062992125984" header="0" footer="0.31496062992125984"/>
  <pageSetup paperSize="9" fitToHeight="2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188" t="s">
        <v>0</v>
      </c>
      <c r="C1" s="188"/>
      <c r="D1" s="190" t="s">
        <v>1</v>
      </c>
      <c r="E1" s="190"/>
      <c r="F1" s="190"/>
      <c r="G1" s="190"/>
      <c r="H1" s="190"/>
      <c r="I1" s="190"/>
      <c r="K1" s="1" t="s">
        <v>2</v>
      </c>
      <c r="L1" s="191" t="s">
        <v>91</v>
      </c>
      <c r="M1" s="191"/>
      <c r="N1" s="191"/>
      <c r="O1" s="192" t="s">
        <v>4</v>
      </c>
      <c r="P1" s="192"/>
      <c r="Q1" s="193">
        <v>43048</v>
      </c>
      <c r="R1" s="193"/>
      <c r="S1" s="193"/>
    </row>
    <row r="2" spans="1:19" ht="9.9499999999999993" customHeight="1" thickBot="1" x14ac:dyDescent="0.25">
      <c r="B2" s="189"/>
      <c r="C2" s="189"/>
    </row>
    <row r="3" spans="1:19" ht="18.75" thickBot="1" x14ac:dyDescent="0.25">
      <c r="A3" s="2" t="s">
        <v>5</v>
      </c>
      <c r="B3" s="194" t="s">
        <v>92</v>
      </c>
      <c r="C3" s="195"/>
      <c r="D3" s="195"/>
      <c r="E3" s="195"/>
      <c r="F3" s="195"/>
      <c r="G3" s="195"/>
      <c r="H3" s="195"/>
      <c r="I3" s="196"/>
      <c r="J3" s="3"/>
      <c r="K3" s="2" t="s">
        <v>7</v>
      </c>
      <c r="L3" s="194" t="s">
        <v>93</v>
      </c>
      <c r="M3" s="195"/>
      <c r="N3" s="195"/>
      <c r="O3" s="195"/>
      <c r="P3" s="195"/>
      <c r="Q3" s="195"/>
      <c r="R3" s="195"/>
      <c r="S3" s="19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197" t="s">
        <v>9</v>
      </c>
      <c r="B5" s="198"/>
      <c r="C5" s="199" t="s">
        <v>10</v>
      </c>
      <c r="D5" s="183" t="s">
        <v>11</v>
      </c>
      <c r="E5" s="184"/>
      <c r="F5" s="184"/>
      <c r="G5" s="185"/>
      <c r="H5" s="4" t="s">
        <v>12</v>
      </c>
      <c r="I5" s="5" t="s">
        <v>13</v>
      </c>
      <c r="J5" s="3"/>
      <c r="K5" s="197" t="s">
        <v>9</v>
      </c>
      <c r="L5" s="198"/>
      <c r="M5" s="199" t="s">
        <v>10</v>
      </c>
      <c r="N5" s="183" t="s">
        <v>11</v>
      </c>
      <c r="O5" s="184"/>
      <c r="P5" s="184"/>
      <c r="Q5" s="185"/>
      <c r="R5" s="4" t="s">
        <v>12</v>
      </c>
      <c r="S5" s="5" t="s">
        <v>13</v>
      </c>
    </row>
    <row r="6" spans="1:19" ht="12.95" customHeight="1" x14ac:dyDescent="0.2">
      <c r="A6" s="186" t="s">
        <v>14</v>
      </c>
      <c r="B6" s="187"/>
      <c r="C6" s="200"/>
      <c r="D6" s="6" t="s">
        <v>15</v>
      </c>
      <c r="E6" s="7" t="s">
        <v>16</v>
      </c>
      <c r="F6" s="7" t="s">
        <v>17</v>
      </c>
      <c r="G6" s="8" t="s">
        <v>18</v>
      </c>
      <c r="H6" s="9" t="s">
        <v>13</v>
      </c>
      <c r="I6" s="10" t="s">
        <v>19</v>
      </c>
      <c r="J6" s="3"/>
      <c r="K6" s="186" t="s">
        <v>14</v>
      </c>
      <c r="L6" s="187"/>
      <c r="M6" s="200"/>
      <c r="N6" s="6" t="s">
        <v>15</v>
      </c>
      <c r="O6" s="7" t="s">
        <v>16</v>
      </c>
      <c r="P6" s="7" t="s">
        <v>17</v>
      </c>
      <c r="Q6" s="8" t="s">
        <v>18</v>
      </c>
      <c r="R6" s="9" t="s">
        <v>13</v>
      </c>
      <c r="S6" s="10" t="s">
        <v>19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181" t="s">
        <v>94</v>
      </c>
      <c r="B8" s="182"/>
      <c r="C8" s="12">
        <v>1</v>
      </c>
      <c r="D8" s="13">
        <v>148</v>
      </c>
      <c r="E8" s="14">
        <v>71</v>
      </c>
      <c r="F8" s="15">
        <v>1</v>
      </c>
      <c r="G8" s="16">
        <v>219</v>
      </c>
      <c r="H8" s="17">
        <v>1</v>
      </c>
      <c r="I8" s="18"/>
      <c r="J8" s="3"/>
      <c r="K8" s="181" t="s">
        <v>95</v>
      </c>
      <c r="L8" s="182"/>
      <c r="M8" s="12">
        <v>2</v>
      </c>
      <c r="N8" s="13">
        <v>138</v>
      </c>
      <c r="O8" s="14">
        <v>54</v>
      </c>
      <c r="P8" s="14">
        <v>6</v>
      </c>
      <c r="Q8" s="16">
        <v>192</v>
      </c>
      <c r="R8" s="17">
        <v>0</v>
      </c>
      <c r="S8" s="18"/>
    </row>
    <row r="9" spans="1:19" ht="12.95" customHeight="1" x14ac:dyDescent="0.2">
      <c r="A9" s="177"/>
      <c r="B9" s="178"/>
      <c r="C9" s="19">
        <v>2</v>
      </c>
      <c r="D9" s="20">
        <v>140</v>
      </c>
      <c r="E9" s="21">
        <v>63</v>
      </c>
      <c r="F9" s="22">
        <v>6</v>
      </c>
      <c r="G9" s="23">
        <v>203</v>
      </c>
      <c r="H9" s="24">
        <v>1</v>
      </c>
      <c r="I9" s="18"/>
      <c r="J9" s="3"/>
      <c r="K9" s="177"/>
      <c r="L9" s="178"/>
      <c r="M9" s="19">
        <v>1</v>
      </c>
      <c r="N9" s="20">
        <v>121</v>
      </c>
      <c r="O9" s="21">
        <v>69</v>
      </c>
      <c r="P9" s="21">
        <v>2</v>
      </c>
      <c r="Q9" s="23">
        <v>190</v>
      </c>
      <c r="R9" s="24">
        <v>0</v>
      </c>
      <c r="S9" s="18"/>
    </row>
    <row r="10" spans="1:19" ht="9.9499999999999993" customHeight="1" x14ac:dyDescent="0.2">
      <c r="A10" s="179" t="s">
        <v>96</v>
      </c>
      <c r="B10" s="180"/>
      <c r="C10" s="25"/>
      <c r="D10" s="26"/>
      <c r="E10" s="26"/>
      <c r="F10" s="26"/>
      <c r="G10" s="27"/>
      <c r="H10" s="28"/>
      <c r="I10" s="29"/>
      <c r="J10" s="3"/>
      <c r="K10" s="179" t="s">
        <v>97</v>
      </c>
      <c r="L10" s="180"/>
      <c r="M10" s="25"/>
      <c r="N10" s="26"/>
      <c r="O10" s="26"/>
      <c r="P10" s="26"/>
      <c r="Q10" s="27"/>
      <c r="R10" s="28"/>
      <c r="S10" s="29"/>
    </row>
    <row r="11" spans="1:19" ht="9.9499999999999993" customHeight="1" thickBot="1" x14ac:dyDescent="0.25">
      <c r="A11" s="179"/>
      <c r="B11" s="180"/>
      <c r="C11" s="30"/>
      <c r="D11" s="31"/>
      <c r="E11" s="31"/>
      <c r="F11" s="31"/>
      <c r="G11" s="32"/>
      <c r="H11" s="33"/>
      <c r="I11" s="171">
        <v>1</v>
      </c>
      <c r="J11" s="3"/>
      <c r="K11" s="179"/>
      <c r="L11" s="180"/>
      <c r="M11" s="30"/>
      <c r="N11" s="31"/>
      <c r="O11" s="31"/>
      <c r="P11" s="31"/>
      <c r="Q11" s="32"/>
      <c r="R11" s="33"/>
      <c r="S11" s="171">
        <v>0</v>
      </c>
    </row>
    <row r="12" spans="1:19" ht="15.95" customHeight="1" thickBot="1" x14ac:dyDescent="0.25">
      <c r="A12" s="173">
        <v>23136</v>
      </c>
      <c r="B12" s="174"/>
      <c r="C12" s="34" t="s">
        <v>18</v>
      </c>
      <c r="D12" s="35">
        <v>288</v>
      </c>
      <c r="E12" s="36">
        <v>134</v>
      </c>
      <c r="F12" s="37">
        <v>7</v>
      </c>
      <c r="G12" s="38">
        <v>422</v>
      </c>
      <c r="H12" s="39">
        <v>2</v>
      </c>
      <c r="I12" s="172"/>
      <c r="J12" s="3"/>
      <c r="K12" s="173">
        <v>24268</v>
      </c>
      <c r="L12" s="174"/>
      <c r="M12" s="34" t="s">
        <v>18</v>
      </c>
      <c r="N12" s="35">
        <v>259</v>
      </c>
      <c r="O12" s="36">
        <v>123</v>
      </c>
      <c r="P12" s="37">
        <v>8</v>
      </c>
      <c r="Q12" s="38">
        <v>382</v>
      </c>
      <c r="R12" s="39">
        <v>0</v>
      </c>
      <c r="S12" s="172"/>
    </row>
    <row r="13" spans="1:19" ht="12.95" customHeight="1" thickTop="1" x14ac:dyDescent="0.2">
      <c r="A13" s="175" t="s">
        <v>98</v>
      </c>
      <c r="B13" s="176"/>
      <c r="C13" s="40">
        <v>1</v>
      </c>
      <c r="D13" s="41">
        <v>146</v>
      </c>
      <c r="E13" s="42">
        <v>53</v>
      </c>
      <c r="F13" s="43">
        <v>6</v>
      </c>
      <c r="G13" s="44">
        <v>199</v>
      </c>
      <c r="H13" s="17">
        <v>0</v>
      </c>
      <c r="I13" s="18"/>
      <c r="J13" s="3"/>
      <c r="K13" s="175" t="s">
        <v>99</v>
      </c>
      <c r="L13" s="176"/>
      <c r="M13" s="12">
        <v>2</v>
      </c>
      <c r="N13" s="41">
        <v>144</v>
      </c>
      <c r="O13" s="42">
        <v>62</v>
      </c>
      <c r="P13" s="42">
        <v>3</v>
      </c>
      <c r="Q13" s="44">
        <v>206</v>
      </c>
      <c r="R13" s="17">
        <v>1</v>
      </c>
      <c r="S13" s="18"/>
    </row>
    <row r="14" spans="1:19" ht="12.95" customHeight="1" x14ac:dyDescent="0.2">
      <c r="A14" s="177"/>
      <c r="B14" s="178"/>
      <c r="C14" s="19">
        <v>2</v>
      </c>
      <c r="D14" s="20">
        <v>144</v>
      </c>
      <c r="E14" s="21">
        <v>72</v>
      </c>
      <c r="F14" s="22">
        <v>2</v>
      </c>
      <c r="G14" s="23">
        <v>216</v>
      </c>
      <c r="H14" s="24">
        <v>1</v>
      </c>
      <c r="I14" s="18"/>
      <c r="J14" s="3"/>
      <c r="K14" s="177"/>
      <c r="L14" s="178"/>
      <c r="M14" s="19">
        <v>1</v>
      </c>
      <c r="N14" s="20">
        <v>154</v>
      </c>
      <c r="O14" s="21">
        <v>57</v>
      </c>
      <c r="P14" s="21">
        <v>3</v>
      </c>
      <c r="Q14" s="23">
        <v>211</v>
      </c>
      <c r="R14" s="24">
        <v>0</v>
      </c>
      <c r="S14" s="18"/>
    </row>
    <row r="15" spans="1:19" ht="9.9499999999999993" customHeight="1" x14ac:dyDescent="0.2">
      <c r="A15" s="179" t="s">
        <v>72</v>
      </c>
      <c r="B15" s="180"/>
      <c r="C15" s="25"/>
      <c r="D15" s="26"/>
      <c r="E15" s="26"/>
      <c r="F15" s="26"/>
      <c r="G15" s="27"/>
      <c r="H15" s="28"/>
      <c r="I15" s="29"/>
      <c r="J15" s="3"/>
      <c r="K15" s="179" t="s">
        <v>75</v>
      </c>
      <c r="L15" s="180"/>
      <c r="M15" s="25"/>
      <c r="N15" s="26"/>
      <c r="O15" s="26"/>
      <c r="P15" s="26"/>
      <c r="Q15" s="27"/>
      <c r="R15" s="28"/>
      <c r="S15" s="29"/>
    </row>
    <row r="16" spans="1:19" ht="9.9499999999999993" customHeight="1" thickBot="1" x14ac:dyDescent="0.25">
      <c r="A16" s="179"/>
      <c r="B16" s="180"/>
      <c r="C16" s="30"/>
      <c r="D16" s="31"/>
      <c r="E16" s="31"/>
      <c r="F16" s="31"/>
      <c r="G16" s="45"/>
      <c r="H16" s="33"/>
      <c r="I16" s="171">
        <v>0</v>
      </c>
      <c r="J16" s="3"/>
      <c r="K16" s="179"/>
      <c r="L16" s="180"/>
      <c r="M16" s="30"/>
      <c r="N16" s="31"/>
      <c r="O16" s="31"/>
      <c r="P16" s="31"/>
      <c r="Q16" s="45"/>
      <c r="R16" s="33"/>
      <c r="S16" s="171">
        <v>1</v>
      </c>
    </row>
    <row r="17" spans="1:19" ht="15.95" customHeight="1" thickBot="1" x14ac:dyDescent="0.25">
      <c r="A17" s="173">
        <v>23635</v>
      </c>
      <c r="B17" s="174"/>
      <c r="C17" s="34" t="s">
        <v>18</v>
      </c>
      <c r="D17" s="35">
        <v>290</v>
      </c>
      <c r="E17" s="36">
        <v>125</v>
      </c>
      <c r="F17" s="37">
        <v>8</v>
      </c>
      <c r="G17" s="38">
        <v>415</v>
      </c>
      <c r="H17" s="39">
        <v>1</v>
      </c>
      <c r="I17" s="172"/>
      <c r="J17" s="3"/>
      <c r="K17" s="173">
        <v>15516</v>
      </c>
      <c r="L17" s="174"/>
      <c r="M17" s="34" t="s">
        <v>18</v>
      </c>
      <c r="N17" s="35">
        <v>298</v>
      </c>
      <c r="O17" s="36">
        <v>119</v>
      </c>
      <c r="P17" s="37">
        <v>6</v>
      </c>
      <c r="Q17" s="38">
        <v>417</v>
      </c>
      <c r="R17" s="39">
        <v>1</v>
      </c>
      <c r="S17" s="172"/>
    </row>
    <row r="18" spans="1:19" ht="12.95" customHeight="1" thickTop="1" x14ac:dyDescent="0.2">
      <c r="A18" s="175" t="s">
        <v>100</v>
      </c>
      <c r="B18" s="176"/>
      <c r="C18" s="40">
        <v>1</v>
      </c>
      <c r="D18" s="41">
        <v>144</v>
      </c>
      <c r="E18" s="42">
        <v>62</v>
      </c>
      <c r="F18" s="43">
        <v>4</v>
      </c>
      <c r="G18" s="44">
        <v>206</v>
      </c>
      <c r="H18" s="17">
        <v>1</v>
      </c>
      <c r="I18" s="18"/>
      <c r="J18" s="3"/>
      <c r="K18" s="175" t="s">
        <v>101</v>
      </c>
      <c r="L18" s="176"/>
      <c r="M18" s="12">
        <v>2</v>
      </c>
      <c r="N18" s="41">
        <v>142</v>
      </c>
      <c r="O18" s="42">
        <v>63</v>
      </c>
      <c r="P18" s="42">
        <v>2</v>
      </c>
      <c r="Q18" s="44">
        <v>205</v>
      </c>
      <c r="R18" s="17">
        <v>0</v>
      </c>
      <c r="S18" s="18"/>
    </row>
    <row r="19" spans="1:19" ht="12.95" customHeight="1" x14ac:dyDescent="0.2">
      <c r="A19" s="177"/>
      <c r="B19" s="178"/>
      <c r="C19" s="19">
        <v>2</v>
      </c>
      <c r="D19" s="20">
        <v>155</v>
      </c>
      <c r="E19" s="21">
        <v>63</v>
      </c>
      <c r="F19" s="22">
        <v>4</v>
      </c>
      <c r="G19" s="23">
        <v>218</v>
      </c>
      <c r="H19" s="24">
        <v>1</v>
      </c>
      <c r="I19" s="18"/>
      <c r="J19" s="3"/>
      <c r="K19" s="177"/>
      <c r="L19" s="178"/>
      <c r="M19" s="19">
        <v>1</v>
      </c>
      <c r="N19" s="20">
        <v>148</v>
      </c>
      <c r="O19" s="21">
        <v>67</v>
      </c>
      <c r="P19" s="21">
        <v>5</v>
      </c>
      <c r="Q19" s="23">
        <v>215</v>
      </c>
      <c r="R19" s="24">
        <v>0</v>
      </c>
      <c r="S19" s="18"/>
    </row>
    <row r="20" spans="1:19" ht="9.9499999999999993" customHeight="1" x14ac:dyDescent="0.2">
      <c r="A20" s="179" t="s">
        <v>89</v>
      </c>
      <c r="B20" s="180"/>
      <c r="C20" s="25"/>
      <c r="D20" s="26"/>
      <c r="E20" s="26"/>
      <c r="F20" s="26"/>
      <c r="G20" s="27"/>
      <c r="H20" s="28"/>
      <c r="I20" s="29"/>
      <c r="J20" s="3"/>
      <c r="K20" s="179" t="s">
        <v>89</v>
      </c>
      <c r="L20" s="180"/>
      <c r="M20" s="25"/>
      <c r="N20" s="26"/>
      <c r="O20" s="26"/>
      <c r="P20" s="26"/>
      <c r="Q20" s="27"/>
      <c r="R20" s="28"/>
      <c r="S20" s="29"/>
    </row>
    <row r="21" spans="1:19" ht="9.9499999999999993" customHeight="1" thickBot="1" x14ac:dyDescent="0.25">
      <c r="A21" s="179"/>
      <c r="B21" s="180"/>
      <c r="C21" s="30"/>
      <c r="D21" s="31"/>
      <c r="E21" s="31"/>
      <c r="F21" s="31"/>
      <c r="G21" s="45"/>
      <c r="H21" s="33"/>
      <c r="I21" s="171">
        <v>1</v>
      </c>
      <c r="J21" s="3"/>
      <c r="K21" s="179"/>
      <c r="L21" s="180"/>
      <c r="M21" s="30"/>
      <c r="N21" s="31"/>
      <c r="O21" s="31"/>
      <c r="P21" s="31"/>
      <c r="Q21" s="45"/>
      <c r="R21" s="33"/>
      <c r="S21" s="171">
        <v>0</v>
      </c>
    </row>
    <row r="22" spans="1:19" ht="15.95" customHeight="1" thickBot="1" x14ac:dyDescent="0.25">
      <c r="A22" s="173">
        <v>10387</v>
      </c>
      <c r="B22" s="174"/>
      <c r="C22" s="34" t="s">
        <v>18</v>
      </c>
      <c r="D22" s="35">
        <v>299</v>
      </c>
      <c r="E22" s="36">
        <v>125</v>
      </c>
      <c r="F22" s="37">
        <v>8</v>
      </c>
      <c r="G22" s="38">
        <v>424</v>
      </c>
      <c r="H22" s="39">
        <v>2</v>
      </c>
      <c r="I22" s="172"/>
      <c r="J22" s="3"/>
      <c r="K22" s="173">
        <v>1263</v>
      </c>
      <c r="L22" s="174"/>
      <c r="M22" s="34" t="s">
        <v>18</v>
      </c>
      <c r="N22" s="35">
        <v>290</v>
      </c>
      <c r="O22" s="36">
        <v>130</v>
      </c>
      <c r="P22" s="37">
        <v>7</v>
      </c>
      <c r="Q22" s="38">
        <v>420</v>
      </c>
      <c r="R22" s="39">
        <v>0</v>
      </c>
      <c r="S22" s="172"/>
    </row>
    <row r="23" spans="1:19" ht="12.95" customHeight="1" thickTop="1" x14ac:dyDescent="0.2">
      <c r="A23" s="175" t="s">
        <v>102</v>
      </c>
      <c r="B23" s="176"/>
      <c r="C23" s="40">
        <v>1</v>
      </c>
      <c r="D23" s="41">
        <v>148</v>
      </c>
      <c r="E23" s="42">
        <v>80</v>
      </c>
      <c r="F23" s="43">
        <v>1</v>
      </c>
      <c r="G23" s="44">
        <v>228</v>
      </c>
      <c r="H23" s="17">
        <v>0</v>
      </c>
      <c r="I23" s="18"/>
      <c r="J23" s="3"/>
      <c r="K23" s="175" t="s">
        <v>103</v>
      </c>
      <c r="L23" s="176"/>
      <c r="M23" s="12">
        <v>2</v>
      </c>
      <c r="N23" s="41">
        <v>162</v>
      </c>
      <c r="O23" s="42">
        <v>78</v>
      </c>
      <c r="P23" s="42">
        <v>1</v>
      </c>
      <c r="Q23" s="44">
        <v>240</v>
      </c>
      <c r="R23" s="17">
        <v>1</v>
      </c>
      <c r="S23" s="18"/>
    </row>
    <row r="24" spans="1:19" ht="12.95" customHeight="1" x14ac:dyDescent="0.2">
      <c r="A24" s="177"/>
      <c r="B24" s="178"/>
      <c r="C24" s="19">
        <v>2</v>
      </c>
      <c r="D24" s="20">
        <v>149</v>
      </c>
      <c r="E24" s="21">
        <v>89</v>
      </c>
      <c r="F24" s="22">
        <v>0</v>
      </c>
      <c r="G24" s="23">
        <v>238</v>
      </c>
      <c r="H24" s="24">
        <v>1</v>
      </c>
      <c r="I24" s="18"/>
      <c r="J24" s="3"/>
      <c r="K24" s="177"/>
      <c r="L24" s="178"/>
      <c r="M24" s="19">
        <v>1</v>
      </c>
      <c r="N24" s="20">
        <v>147</v>
      </c>
      <c r="O24" s="21">
        <v>62</v>
      </c>
      <c r="P24" s="21">
        <v>4</v>
      </c>
      <c r="Q24" s="23">
        <v>209</v>
      </c>
      <c r="R24" s="24">
        <v>0</v>
      </c>
      <c r="S24" s="18"/>
    </row>
    <row r="25" spans="1:19" ht="9.9499999999999993" customHeight="1" x14ac:dyDescent="0.2">
      <c r="A25" s="179" t="s">
        <v>37</v>
      </c>
      <c r="B25" s="180"/>
      <c r="C25" s="25"/>
      <c r="D25" s="26"/>
      <c r="E25" s="26"/>
      <c r="F25" s="26"/>
      <c r="G25" s="27"/>
      <c r="H25" s="28"/>
      <c r="I25" s="29"/>
      <c r="J25" s="3"/>
      <c r="K25" s="179" t="s">
        <v>32</v>
      </c>
      <c r="L25" s="180"/>
      <c r="M25" s="25"/>
      <c r="N25" s="26"/>
      <c r="O25" s="26"/>
      <c r="P25" s="26"/>
      <c r="Q25" s="27"/>
      <c r="R25" s="28"/>
      <c r="S25" s="29"/>
    </row>
    <row r="26" spans="1:19" ht="9.9499999999999993" customHeight="1" thickBot="1" x14ac:dyDescent="0.25">
      <c r="A26" s="179"/>
      <c r="B26" s="180"/>
      <c r="C26" s="30"/>
      <c r="D26" s="31"/>
      <c r="E26" s="31"/>
      <c r="F26" s="31"/>
      <c r="G26" s="45"/>
      <c r="H26" s="33"/>
      <c r="I26" s="171">
        <v>1</v>
      </c>
      <c r="J26" s="3"/>
      <c r="K26" s="179"/>
      <c r="L26" s="180"/>
      <c r="M26" s="30"/>
      <c r="N26" s="31"/>
      <c r="O26" s="31"/>
      <c r="P26" s="31"/>
      <c r="Q26" s="45"/>
      <c r="R26" s="33"/>
      <c r="S26" s="171">
        <v>0</v>
      </c>
    </row>
    <row r="27" spans="1:19" ht="15.95" customHeight="1" thickBot="1" x14ac:dyDescent="0.25">
      <c r="A27" s="173">
        <v>5689</v>
      </c>
      <c r="B27" s="174"/>
      <c r="C27" s="34" t="s">
        <v>18</v>
      </c>
      <c r="D27" s="35">
        <v>297</v>
      </c>
      <c r="E27" s="36">
        <v>169</v>
      </c>
      <c r="F27" s="37">
        <v>1</v>
      </c>
      <c r="G27" s="38">
        <v>466</v>
      </c>
      <c r="H27" s="39">
        <v>1</v>
      </c>
      <c r="I27" s="172"/>
      <c r="J27" s="3"/>
      <c r="K27" s="173">
        <v>15519</v>
      </c>
      <c r="L27" s="174"/>
      <c r="M27" s="34" t="s">
        <v>18</v>
      </c>
      <c r="N27" s="35">
        <v>309</v>
      </c>
      <c r="O27" s="36">
        <v>140</v>
      </c>
      <c r="P27" s="37">
        <v>5</v>
      </c>
      <c r="Q27" s="38">
        <v>449</v>
      </c>
      <c r="R27" s="39">
        <v>1</v>
      </c>
      <c r="S27" s="172"/>
    </row>
    <row r="28" spans="1:19" ht="12.95" customHeight="1" thickTop="1" x14ac:dyDescent="0.2">
      <c r="A28" s="175" t="s">
        <v>104</v>
      </c>
      <c r="B28" s="176"/>
      <c r="C28" s="40">
        <v>1</v>
      </c>
      <c r="D28" s="41">
        <v>148</v>
      </c>
      <c r="E28" s="42">
        <v>71</v>
      </c>
      <c r="F28" s="43">
        <v>1</v>
      </c>
      <c r="G28" s="44">
        <v>219</v>
      </c>
      <c r="H28" s="17">
        <v>1</v>
      </c>
      <c r="I28" s="18"/>
      <c r="J28" s="3"/>
      <c r="K28" s="175" t="s">
        <v>101</v>
      </c>
      <c r="L28" s="176"/>
      <c r="M28" s="12">
        <v>2</v>
      </c>
      <c r="N28" s="41">
        <v>146</v>
      </c>
      <c r="O28" s="42">
        <v>61</v>
      </c>
      <c r="P28" s="42">
        <v>4</v>
      </c>
      <c r="Q28" s="44">
        <v>207</v>
      </c>
      <c r="R28" s="17">
        <v>0</v>
      </c>
      <c r="S28" s="18"/>
    </row>
    <row r="29" spans="1:19" ht="12.95" customHeight="1" x14ac:dyDescent="0.2">
      <c r="A29" s="177"/>
      <c r="B29" s="178"/>
      <c r="C29" s="19">
        <v>2</v>
      </c>
      <c r="D29" s="20">
        <v>144</v>
      </c>
      <c r="E29" s="21">
        <v>52</v>
      </c>
      <c r="F29" s="22">
        <v>11</v>
      </c>
      <c r="G29" s="23">
        <v>196</v>
      </c>
      <c r="H29" s="24">
        <v>1</v>
      </c>
      <c r="I29" s="18"/>
      <c r="J29" s="3"/>
      <c r="K29" s="177"/>
      <c r="L29" s="178"/>
      <c r="M29" s="19">
        <v>1</v>
      </c>
      <c r="N29" s="20">
        <v>145</v>
      </c>
      <c r="O29" s="21">
        <v>45</v>
      </c>
      <c r="P29" s="21">
        <v>6</v>
      </c>
      <c r="Q29" s="23">
        <v>190</v>
      </c>
      <c r="R29" s="24">
        <v>0</v>
      </c>
      <c r="S29" s="18"/>
    </row>
    <row r="30" spans="1:19" ht="9.9499999999999993" customHeight="1" x14ac:dyDescent="0.2">
      <c r="A30" s="179" t="s">
        <v>84</v>
      </c>
      <c r="B30" s="180"/>
      <c r="C30" s="25"/>
      <c r="D30" s="26"/>
      <c r="E30" s="26"/>
      <c r="F30" s="26"/>
      <c r="G30" s="27"/>
      <c r="H30" s="28"/>
      <c r="I30" s="29"/>
      <c r="J30" s="3"/>
      <c r="K30" s="179" t="s">
        <v>84</v>
      </c>
      <c r="L30" s="180"/>
      <c r="M30" s="25"/>
      <c r="N30" s="26"/>
      <c r="O30" s="26"/>
      <c r="P30" s="26"/>
      <c r="Q30" s="27"/>
      <c r="R30" s="28"/>
      <c r="S30" s="29"/>
    </row>
    <row r="31" spans="1:19" ht="9.9499999999999993" customHeight="1" thickBot="1" x14ac:dyDescent="0.25">
      <c r="A31" s="179"/>
      <c r="B31" s="180"/>
      <c r="C31" s="30"/>
      <c r="D31" s="31"/>
      <c r="E31" s="31"/>
      <c r="F31" s="31"/>
      <c r="G31" s="45"/>
      <c r="H31" s="33"/>
      <c r="I31" s="171">
        <v>1</v>
      </c>
      <c r="J31" s="3"/>
      <c r="K31" s="179"/>
      <c r="L31" s="180"/>
      <c r="M31" s="30"/>
      <c r="N31" s="31"/>
      <c r="O31" s="31"/>
      <c r="P31" s="31"/>
      <c r="Q31" s="45"/>
      <c r="R31" s="33"/>
      <c r="S31" s="171">
        <v>0</v>
      </c>
    </row>
    <row r="32" spans="1:19" ht="15.95" customHeight="1" thickBot="1" x14ac:dyDescent="0.25">
      <c r="A32" s="173">
        <v>1011</v>
      </c>
      <c r="B32" s="174"/>
      <c r="C32" s="34" t="s">
        <v>18</v>
      </c>
      <c r="D32" s="35">
        <v>292</v>
      </c>
      <c r="E32" s="36">
        <v>123</v>
      </c>
      <c r="F32" s="37">
        <v>12</v>
      </c>
      <c r="G32" s="38">
        <v>415</v>
      </c>
      <c r="H32" s="39">
        <v>2</v>
      </c>
      <c r="I32" s="172"/>
      <c r="J32" s="3"/>
      <c r="K32" s="173">
        <v>16206</v>
      </c>
      <c r="L32" s="174"/>
      <c r="M32" s="34" t="s">
        <v>18</v>
      </c>
      <c r="N32" s="35">
        <v>291</v>
      </c>
      <c r="O32" s="36">
        <v>106</v>
      </c>
      <c r="P32" s="37">
        <v>10</v>
      </c>
      <c r="Q32" s="38">
        <v>397</v>
      </c>
      <c r="R32" s="39">
        <v>0</v>
      </c>
      <c r="S32" s="172"/>
    </row>
    <row r="33" spans="1:19" ht="12.95" customHeight="1" thickTop="1" x14ac:dyDescent="0.2">
      <c r="A33" s="175" t="s">
        <v>100</v>
      </c>
      <c r="B33" s="176"/>
      <c r="C33" s="40">
        <v>1</v>
      </c>
      <c r="D33" s="41">
        <v>146</v>
      </c>
      <c r="E33" s="42">
        <v>71</v>
      </c>
      <c r="F33" s="43">
        <v>2</v>
      </c>
      <c r="G33" s="44">
        <v>217</v>
      </c>
      <c r="H33" s="17">
        <v>1</v>
      </c>
      <c r="I33" s="18"/>
      <c r="J33" s="3"/>
      <c r="K33" s="175" t="s">
        <v>105</v>
      </c>
      <c r="L33" s="176"/>
      <c r="M33" s="12">
        <v>2</v>
      </c>
      <c r="N33" s="41">
        <v>141</v>
      </c>
      <c r="O33" s="42">
        <v>70</v>
      </c>
      <c r="P33" s="42">
        <v>3</v>
      </c>
      <c r="Q33" s="44">
        <v>211</v>
      </c>
      <c r="R33" s="17">
        <v>0</v>
      </c>
      <c r="S33" s="18"/>
    </row>
    <row r="34" spans="1:19" ht="12.95" customHeight="1" x14ac:dyDescent="0.2">
      <c r="A34" s="177"/>
      <c r="B34" s="178"/>
      <c r="C34" s="19">
        <v>2</v>
      </c>
      <c r="D34" s="20">
        <v>152</v>
      </c>
      <c r="E34" s="21">
        <v>71</v>
      </c>
      <c r="F34" s="22">
        <v>2</v>
      </c>
      <c r="G34" s="23">
        <v>223</v>
      </c>
      <c r="H34" s="24">
        <v>1</v>
      </c>
      <c r="I34" s="18"/>
      <c r="J34" s="3"/>
      <c r="K34" s="177"/>
      <c r="L34" s="178"/>
      <c r="M34" s="19">
        <v>1</v>
      </c>
      <c r="N34" s="20">
        <v>163</v>
      </c>
      <c r="O34" s="21">
        <v>43</v>
      </c>
      <c r="P34" s="21">
        <v>6</v>
      </c>
      <c r="Q34" s="23">
        <v>206</v>
      </c>
      <c r="R34" s="24">
        <v>0</v>
      </c>
      <c r="S34" s="18"/>
    </row>
    <row r="35" spans="1:19" ht="9.9499999999999993" customHeight="1" x14ac:dyDescent="0.2">
      <c r="A35" s="179" t="s">
        <v>26</v>
      </c>
      <c r="B35" s="180"/>
      <c r="C35" s="25"/>
      <c r="D35" s="26"/>
      <c r="E35" s="26"/>
      <c r="F35" s="26"/>
      <c r="G35" s="27"/>
      <c r="H35" s="28"/>
      <c r="I35" s="29"/>
      <c r="J35" s="3"/>
      <c r="K35" s="179" t="s">
        <v>106</v>
      </c>
      <c r="L35" s="180"/>
      <c r="M35" s="25"/>
      <c r="N35" s="26"/>
      <c r="O35" s="26"/>
      <c r="P35" s="26"/>
      <c r="Q35" s="27"/>
      <c r="R35" s="28"/>
      <c r="S35" s="29"/>
    </row>
    <row r="36" spans="1:19" ht="9.9499999999999993" customHeight="1" thickBot="1" x14ac:dyDescent="0.25">
      <c r="A36" s="179"/>
      <c r="B36" s="180"/>
      <c r="C36" s="30"/>
      <c r="D36" s="31"/>
      <c r="E36" s="31"/>
      <c r="F36" s="31"/>
      <c r="G36" s="45"/>
      <c r="H36" s="33"/>
      <c r="I36" s="171">
        <v>1</v>
      </c>
      <c r="J36" s="3"/>
      <c r="K36" s="179"/>
      <c r="L36" s="180"/>
      <c r="M36" s="30"/>
      <c r="N36" s="31"/>
      <c r="O36" s="31"/>
      <c r="P36" s="31"/>
      <c r="Q36" s="45"/>
      <c r="R36" s="33"/>
      <c r="S36" s="171">
        <v>0</v>
      </c>
    </row>
    <row r="37" spans="1:19" ht="15.95" customHeight="1" thickBot="1" x14ac:dyDescent="0.25">
      <c r="A37" s="173">
        <v>893</v>
      </c>
      <c r="B37" s="174"/>
      <c r="C37" s="34" t="s">
        <v>18</v>
      </c>
      <c r="D37" s="35">
        <v>298</v>
      </c>
      <c r="E37" s="36">
        <v>142</v>
      </c>
      <c r="F37" s="37">
        <v>4</v>
      </c>
      <c r="G37" s="38">
        <v>440</v>
      </c>
      <c r="H37" s="39">
        <v>2</v>
      </c>
      <c r="I37" s="172"/>
      <c r="J37" s="3"/>
      <c r="K37" s="173">
        <v>1282</v>
      </c>
      <c r="L37" s="174"/>
      <c r="M37" s="34" t="s">
        <v>18</v>
      </c>
      <c r="N37" s="35">
        <v>304</v>
      </c>
      <c r="O37" s="36">
        <v>113</v>
      </c>
      <c r="P37" s="37">
        <v>9</v>
      </c>
      <c r="Q37" s="38">
        <v>417</v>
      </c>
      <c r="R37" s="39">
        <v>0</v>
      </c>
      <c r="S37" s="17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6">
        <v>6</v>
      </c>
      <c r="B39" s="47"/>
      <c r="C39" s="48" t="s">
        <v>41</v>
      </c>
      <c r="D39" s="49">
        <v>1764</v>
      </c>
      <c r="E39" s="50">
        <v>818</v>
      </c>
      <c r="F39" s="51">
        <v>40</v>
      </c>
      <c r="G39" s="52">
        <v>2582</v>
      </c>
      <c r="H39" s="52">
        <v>10</v>
      </c>
      <c r="I39" s="53">
        <v>2</v>
      </c>
      <c r="J39" s="3"/>
      <c r="K39" s="46">
        <v>6</v>
      </c>
      <c r="L39" s="47"/>
      <c r="M39" s="48" t="s">
        <v>41</v>
      </c>
      <c r="N39" s="49">
        <v>1751</v>
      </c>
      <c r="O39" s="50">
        <v>731</v>
      </c>
      <c r="P39" s="51">
        <v>45</v>
      </c>
      <c r="Q39" s="52">
        <v>2482</v>
      </c>
      <c r="R39" s="52">
        <v>2</v>
      </c>
      <c r="S39" s="53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54"/>
      <c r="B41" s="55" t="s">
        <v>42</v>
      </c>
      <c r="C41" s="162" t="s">
        <v>107</v>
      </c>
      <c r="D41" s="162" t="s">
        <v>108</v>
      </c>
      <c r="E41" s="162"/>
      <c r="F41" s="3"/>
      <c r="G41" s="163" t="s">
        <v>43</v>
      </c>
      <c r="H41" s="164"/>
      <c r="I41" s="56">
        <v>7</v>
      </c>
      <c r="J41" s="3"/>
      <c r="K41" s="54"/>
      <c r="L41" s="55" t="s">
        <v>42</v>
      </c>
      <c r="M41" s="162"/>
      <c r="N41" s="162" t="s">
        <v>109</v>
      </c>
      <c r="O41" s="162"/>
      <c r="P41" s="3"/>
      <c r="Q41" s="163" t="s">
        <v>43</v>
      </c>
      <c r="R41" s="164"/>
      <c r="S41" s="56">
        <v>1</v>
      </c>
    </row>
    <row r="42" spans="1:19" ht="20.100000000000001" customHeight="1" x14ac:dyDescent="0.2">
      <c r="A42" s="57"/>
      <c r="B42" s="58" t="s">
        <v>44</v>
      </c>
      <c r="C42" s="165"/>
      <c r="D42" s="165"/>
      <c r="E42" s="165"/>
      <c r="F42" s="59"/>
      <c r="G42" s="59"/>
      <c r="H42" s="59"/>
      <c r="I42" s="59"/>
      <c r="J42" s="59"/>
      <c r="K42" s="57"/>
      <c r="L42" s="58" t="s">
        <v>44</v>
      </c>
      <c r="M42" s="165"/>
      <c r="N42" s="165"/>
      <c r="O42" s="165"/>
      <c r="P42" s="60"/>
      <c r="Q42" s="61"/>
      <c r="R42" s="61"/>
      <c r="S42" s="61"/>
    </row>
    <row r="43" spans="1:19" ht="24.95" customHeight="1" x14ac:dyDescent="0.2">
      <c r="A43" s="58" t="s">
        <v>45</v>
      </c>
      <c r="B43" s="58" t="s">
        <v>46</v>
      </c>
      <c r="C43" s="166"/>
      <c r="D43" s="166"/>
      <c r="E43" s="166"/>
      <c r="F43" s="166"/>
      <c r="G43" s="166"/>
      <c r="H43" s="166"/>
      <c r="I43" s="58"/>
      <c r="J43" s="58"/>
      <c r="K43" s="58" t="s">
        <v>47</v>
      </c>
      <c r="L43" s="167"/>
      <c r="M43" s="167"/>
      <c r="N43" s="62"/>
      <c r="O43" s="58" t="s">
        <v>44</v>
      </c>
      <c r="P43" s="168"/>
      <c r="Q43" s="168"/>
      <c r="R43" s="168"/>
      <c r="S43" s="168"/>
    </row>
    <row r="44" spans="1:19" ht="9.75" customHeight="1" x14ac:dyDescent="0.2">
      <c r="A44" s="58"/>
      <c r="B44" s="58"/>
      <c r="C44" s="63"/>
      <c r="D44" s="63"/>
      <c r="E44" s="63"/>
      <c r="F44" s="63"/>
      <c r="G44" s="63"/>
      <c r="H44" s="63"/>
      <c r="I44" s="58"/>
      <c r="J44" s="58"/>
      <c r="K44" s="58"/>
      <c r="L44" s="64"/>
      <c r="M44" s="64"/>
      <c r="N44" s="62"/>
      <c r="O44" s="58"/>
      <c r="P44" s="63"/>
      <c r="Q44" s="63"/>
      <c r="R44" s="63"/>
      <c r="S44" s="63"/>
    </row>
    <row r="45" spans="1:19" ht="30" customHeight="1" x14ac:dyDescent="0.3">
      <c r="A45" s="65" t="s">
        <v>48</v>
      </c>
    </row>
    <row r="46" spans="1:19" ht="20.100000000000001" customHeight="1" x14ac:dyDescent="0.2">
      <c r="B46" s="94" t="s">
        <v>49</v>
      </c>
      <c r="C46" s="169" t="s">
        <v>50</v>
      </c>
      <c r="D46" s="169"/>
      <c r="I46" s="94" t="s">
        <v>51</v>
      </c>
      <c r="J46" s="170">
        <v>20</v>
      </c>
      <c r="K46" s="170"/>
    </row>
    <row r="47" spans="1:19" ht="20.100000000000001" customHeight="1" x14ac:dyDescent="0.2">
      <c r="B47" s="94" t="s">
        <v>52</v>
      </c>
      <c r="C47" s="159" t="s">
        <v>53</v>
      </c>
      <c r="D47" s="159"/>
      <c r="I47" s="94" t="s">
        <v>54</v>
      </c>
      <c r="J47" s="160">
        <v>12</v>
      </c>
      <c r="K47" s="160"/>
      <c r="P47" s="94" t="s">
        <v>55</v>
      </c>
      <c r="Q47" s="161"/>
      <c r="R47" s="161"/>
      <c r="S47" s="161"/>
    </row>
    <row r="48" spans="1:19" ht="9.9499999999999993" customHeight="1" x14ac:dyDescent="0.2"/>
    <row r="49" spans="1:19" ht="15" customHeight="1" x14ac:dyDescent="0.2">
      <c r="A49" s="139" t="s">
        <v>56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1"/>
    </row>
    <row r="50" spans="1:19" ht="90" customHeight="1" x14ac:dyDescent="0.2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4"/>
    </row>
    <row r="51" spans="1:19" ht="5.0999999999999996" customHeight="1" x14ac:dyDescent="0.2"/>
    <row r="52" spans="1:19" ht="15" customHeight="1" x14ac:dyDescent="0.2">
      <c r="A52" s="156" t="s">
        <v>57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ht="6.75" customHeight="1" x14ac:dyDescent="0.2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18" customHeight="1" x14ac:dyDescent="0.2">
      <c r="A54" s="70" t="s">
        <v>5</v>
      </c>
      <c r="B54" s="68"/>
      <c r="C54" s="68"/>
      <c r="D54" s="68"/>
      <c r="E54" s="68"/>
      <c r="F54" s="68"/>
      <c r="G54" s="68"/>
      <c r="H54" s="68"/>
      <c r="I54" s="68"/>
      <c r="J54" s="68"/>
      <c r="K54" s="71" t="s">
        <v>7</v>
      </c>
      <c r="L54" s="68"/>
      <c r="M54" s="68"/>
      <c r="N54" s="68"/>
      <c r="O54" s="68"/>
      <c r="P54" s="68"/>
      <c r="Q54" s="68"/>
      <c r="R54" s="68"/>
      <c r="S54" s="69"/>
    </row>
    <row r="55" spans="1:19" ht="18" customHeight="1" x14ac:dyDescent="0.2">
      <c r="A55" s="72"/>
      <c r="B55" s="73" t="s">
        <v>58</v>
      </c>
      <c r="C55" s="74"/>
      <c r="D55" s="75"/>
      <c r="E55" s="73" t="s">
        <v>59</v>
      </c>
      <c r="F55" s="74"/>
      <c r="G55" s="74"/>
      <c r="H55" s="74"/>
      <c r="I55" s="75"/>
      <c r="J55" s="68"/>
      <c r="K55" s="76"/>
      <c r="L55" s="73" t="s">
        <v>58</v>
      </c>
      <c r="M55" s="74"/>
      <c r="N55" s="75"/>
      <c r="O55" s="73" t="s">
        <v>59</v>
      </c>
      <c r="P55" s="74"/>
      <c r="Q55" s="74"/>
      <c r="R55" s="74"/>
      <c r="S55" s="77"/>
    </row>
    <row r="56" spans="1:19" ht="18" customHeight="1" x14ac:dyDescent="0.2">
      <c r="A56" s="78" t="s">
        <v>60</v>
      </c>
      <c r="B56" s="79" t="s">
        <v>61</v>
      </c>
      <c r="C56" s="80"/>
      <c r="D56" s="81" t="s">
        <v>62</v>
      </c>
      <c r="E56" s="79" t="s">
        <v>61</v>
      </c>
      <c r="F56" s="82"/>
      <c r="G56" s="82"/>
      <c r="H56" s="83"/>
      <c r="I56" s="81" t="s">
        <v>62</v>
      </c>
      <c r="J56" s="68"/>
      <c r="K56" s="84" t="s">
        <v>60</v>
      </c>
      <c r="L56" s="79" t="s">
        <v>61</v>
      </c>
      <c r="M56" s="80"/>
      <c r="N56" s="81" t="s">
        <v>62</v>
      </c>
      <c r="O56" s="79" t="s">
        <v>61</v>
      </c>
      <c r="P56" s="82"/>
      <c r="Q56" s="82"/>
      <c r="R56" s="83"/>
      <c r="S56" s="85" t="s">
        <v>62</v>
      </c>
    </row>
    <row r="57" spans="1:19" ht="18" customHeight="1" x14ac:dyDescent="0.2">
      <c r="A57" s="86"/>
      <c r="B57" s="147"/>
      <c r="C57" s="148"/>
      <c r="D57" s="87"/>
      <c r="E57" s="147"/>
      <c r="F57" s="149"/>
      <c r="G57" s="149"/>
      <c r="H57" s="148"/>
      <c r="I57" s="87"/>
      <c r="J57" s="88"/>
      <c r="K57" s="89"/>
      <c r="L57" s="147"/>
      <c r="M57" s="148"/>
      <c r="N57" s="87"/>
      <c r="O57" s="147"/>
      <c r="P57" s="149"/>
      <c r="Q57" s="149"/>
      <c r="R57" s="148"/>
      <c r="S57" s="90"/>
    </row>
    <row r="58" spans="1:19" ht="18" customHeight="1" x14ac:dyDescent="0.2">
      <c r="A58" s="86"/>
      <c r="B58" s="147"/>
      <c r="C58" s="148"/>
      <c r="D58" s="87"/>
      <c r="E58" s="147"/>
      <c r="F58" s="149"/>
      <c r="G58" s="149"/>
      <c r="H58" s="148"/>
      <c r="I58" s="87"/>
      <c r="J58" s="88"/>
      <c r="K58" s="89"/>
      <c r="L58" s="147"/>
      <c r="M58" s="148"/>
      <c r="N58" s="87"/>
      <c r="O58" s="147"/>
      <c r="P58" s="149"/>
      <c r="Q58" s="149"/>
      <c r="R58" s="148"/>
      <c r="S58" s="90"/>
    </row>
    <row r="59" spans="1:19" ht="11.2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</row>
    <row r="60" spans="1:19" ht="3.75" customHeight="1" x14ac:dyDescent="0.2">
      <c r="A60" s="71"/>
      <c r="B60" s="68"/>
      <c r="C60" s="68"/>
      <c r="D60" s="68"/>
      <c r="E60" s="68"/>
      <c r="F60" s="68"/>
      <c r="G60" s="68"/>
      <c r="H60" s="68"/>
      <c r="I60" s="68"/>
      <c r="J60" s="68"/>
      <c r="K60" s="71"/>
      <c r="L60" s="68"/>
      <c r="M60" s="68"/>
      <c r="N60" s="68"/>
      <c r="O60" s="68"/>
      <c r="P60" s="68"/>
      <c r="Q60" s="68"/>
      <c r="R60" s="68"/>
      <c r="S60" s="68"/>
    </row>
    <row r="61" spans="1:19" ht="19.5" customHeight="1" x14ac:dyDescent="0.2">
      <c r="A61" s="150" t="s">
        <v>63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2"/>
    </row>
    <row r="62" spans="1:19" ht="90" customHeight="1" x14ac:dyDescent="0.2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5"/>
    </row>
    <row r="63" spans="1:19" ht="5.0999999999999996" customHeight="1" x14ac:dyDescent="0.2"/>
    <row r="64" spans="1:19" ht="15" customHeight="1" x14ac:dyDescent="0.2">
      <c r="A64" s="139" t="s">
        <v>64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1"/>
    </row>
    <row r="65" spans="1:19" ht="90" customHeight="1" x14ac:dyDescent="0.2">
      <c r="A65" s="142" t="s">
        <v>110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4"/>
    </row>
    <row r="66" spans="1:19" ht="30" customHeight="1" x14ac:dyDescent="0.2">
      <c r="A66" s="145" t="s">
        <v>65</v>
      </c>
      <c r="B66" s="145"/>
      <c r="C66" s="146"/>
      <c r="D66" s="146"/>
      <c r="E66" s="146"/>
      <c r="F66" s="146"/>
      <c r="G66" s="146"/>
      <c r="H66" s="146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66"/>
  <sheetViews>
    <sheetView showGridLines="0" showRowColHeaders="0" zoomScale="90" zoomScaleNormal="90" workbookViewId="0">
      <selection activeCell="P35" sqref="P35"/>
    </sheetView>
  </sheetViews>
  <sheetFormatPr defaultRowHeight="12.75" x14ac:dyDescent="0.2"/>
  <cols>
    <col min="1" max="1" width="10.7109375" style="62" customWidth="1"/>
    <col min="2" max="2" width="15.7109375" style="62" customWidth="1"/>
    <col min="3" max="3" width="5.7109375" style="62" customWidth="1"/>
    <col min="4" max="5" width="6.7109375" style="62" customWidth="1"/>
    <col min="6" max="6" width="4.7109375" style="62" customWidth="1"/>
    <col min="7" max="7" width="6.7109375" style="62" customWidth="1"/>
    <col min="8" max="8" width="6.28515625" style="62" customWidth="1"/>
    <col min="9" max="9" width="6.7109375" style="62" customWidth="1"/>
    <col min="10" max="10" width="1.7109375" style="62" customWidth="1"/>
    <col min="11" max="11" width="10.7109375" style="62" customWidth="1"/>
    <col min="12" max="12" width="15.7109375" style="62" customWidth="1"/>
    <col min="13" max="13" width="5.7109375" style="62" customWidth="1"/>
    <col min="14" max="15" width="6.7109375" style="62" customWidth="1"/>
    <col min="16" max="16" width="4.7109375" style="62" customWidth="1"/>
    <col min="17" max="17" width="6.7109375" style="62" customWidth="1"/>
    <col min="18" max="18" width="6.28515625" style="62" customWidth="1"/>
    <col min="19" max="19" width="6.7109375" style="62" customWidth="1"/>
    <col min="20" max="256" width="9.140625" style="62"/>
    <col min="257" max="257" width="10.7109375" style="62" customWidth="1"/>
    <col min="258" max="258" width="15.7109375" style="62" customWidth="1"/>
    <col min="259" max="259" width="5.7109375" style="62" customWidth="1"/>
    <col min="260" max="261" width="6.7109375" style="62" customWidth="1"/>
    <col min="262" max="262" width="4.7109375" style="62" customWidth="1"/>
    <col min="263" max="263" width="6.7109375" style="62" customWidth="1"/>
    <col min="264" max="264" width="6.28515625" style="62" customWidth="1"/>
    <col min="265" max="265" width="6.7109375" style="62" customWidth="1"/>
    <col min="266" max="266" width="1.7109375" style="62" customWidth="1"/>
    <col min="267" max="267" width="10.7109375" style="62" customWidth="1"/>
    <col min="268" max="268" width="15.7109375" style="62" customWidth="1"/>
    <col min="269" max="269" width="5.7109375" style="62" customWidth="1"/>
    <col min="270" max="271" width="6.7109375" style="62" customWidth="1"/>
    <col min="272" max="272" width="4.7109375" style="62" customWidth="1"/>
    <col min="273" max="273" width="6.7109375" style="62" customWidth="1"/>
    <col min="274" max="274" width="6.28515625" style="62" customWidth="1"/>
    <col min="275" max="275" width="6.7109375" style="62" customWidth="1"/>
    <col min="276" max="512" width="9.140625" style="62"/>
    <col min="513" max="513" width="10.7109375" style="62" customWidth="1"/>
    <col min="514" max="514" width="15.7109375" style="62" customWidth="1"/>
    <col min="515" max="515" width="5.7109375" style="62" customWidth="1"/>
    <col min="516" max="517" width="6.7109375" style="62" customWidth="1"/>
    <col min="518" max="518" width="4.7109375" style="62" customWidth="1"/>
    <col min="519" max="519" width="6.7109375" style="62" customWidth="1"/>
    <col min="520" max="520" width="6.28515625" style="62" customWidth="1"/>
    <col min="521" max="521" width="6.7109375" style="62" customWidth="1"/>
    <col min="522" max="522" width="1.7109375" style="62" customWidth="1"/>
    <col min="523" max="523" width="10.7109375" style="62" customWidth="1"/>
    <col min="524" max="524" width="15.7109375" style="62" customWidth="1"/>
    <col min="525" max="525" width="5.7109375" style="62" customWidth="1"/>
    <col min="526" max="527" width="6.7109375" style="62" customWidth="1"/>
    <col min="528" max="528" width="4.7109375" style="62" customWidth="1"/>
    <col min="529" max="529" width="6.7109375" style="62" customWidth="1"/>
    <col min="530" max="530" width="6.28515625" style="62" customWidth="1"/>
    <col min="531" max="531" width="6.7109375" style="62" customWidth="1"/>
    <col min="532" max="768" width="9.140625" style="62"/>
    <col min="769" max="769" width="10.7109375" style="62" customWidth="1"/>
    <col min="770" max="770" width="15.7109375" style="62" customWidth="1"/>
    <col min="771" max="771" width="5.7109375" style="62" customWidth="1"/>
    <col min="772" max="773" width="6.7109375" style="62" customWidth="1"/>
    <col min="774" max="774" width="4.7109375" style="62" customWidth="1"/>
    <col min="775" max="775" width="6.7109375" style="62" customWidth="1"/>
    <col min="776" max="776" width="6.28515625" style="62" customWidth="1"/>
    <col min="777" max="777" width="6.7109375" style="62" customWidth="1"/>
    <col min="778" max="778" width="1.7109375" style="62" customWidth="1"/>
    <col min="779" max="779" width="10.7109375" style="62" customWidth="1"/>
    <col min="780" max="780" width="15.7109375" style="62" customWidth="1"/>
    <col min="781" max="781" width="5.7109375" style="62" customWidth="1"/>
    <col min="782" max="783" width="6.7109375" style="62" customWidth="1"/>
    <col min="784" max="784" width="4.7109375" style="62" customWidth="1"/>
    <col min="785" max="785" width="6.7109375" style="62" customWidth="1"/>
    <col min="786" max="786" width="6.28515625" style="62" customWidth="1"/>
    <col min="787" max="787" width="6.7109375" style="62" customWidth="1"/>
    <col min="788" max="1024" width="9.140625" style="62"/>
    <col min="1025" max="1025" width="10.7109375" style="62" customWidth="1"/>
    <col min="1026" max="1026" width="15.7109375" style="62" customWidth="1"/>
    <col min="1027" max="1027" width="5.7109375" style="62" customWidth="1"/>
    <col min="1028" max="1029" width="6.7109375" style="62" customWidth="1"/>
    <col min="1030" max="1030" width="4.7109375" style="62" customWidth="1"/>
    <col min="1031" max="1031" width="6.7109375" style="62" customWidth="1"/>
    <col min="1032" max="1032" width="6.28515625" style="62" customWidth="1"/>
    <col min="1033" max="1033" width="6.7109375" style="62" customWidth="1"/>
    <col min="1034" max="1034" width="1.7109375" style="62" customWidth="1"/>
    <col min="1035" max="1035" width="10.7109375" style="62" customWidth="1"/>
    <col min="1036" max="1036" width="15.7109375" style="62" customWidth="1"/>
    <col min="1037" max="1037" width="5.7109375" style="62" customWidth="1"/>
    <col min="1038" max="1039" width="6.7109375" style="62" customWidth="1"/>
    <col min="1040" max="1040" width="4.7109375" style="62" customWidth="1"/>
    <col min="1041" max="1041" width="6.7109375" style="62" customWidth="1"/>
    <col min="1042" max="1042" width="6.28515625" style="62" customWidth="1"/>
    <col min="1043" max="1043" width="6.7109375" style="62" customWidth="1"/>
    <col min="1044" max="1280" width="9.140625" style="62"/>
    <col min="1281" max="1281" width="10.7109375" style="62" customWidth="1"/>
    <col min="1282" max="1282" width="15.7109375" style="62" customWidth="1"/>
    <col min="1283" max="1283" width="5.7109375" style="62" customWidth="1"/>
    <col min="1284" max="1285" width="6.7109375" style="62" customWidth="1"/>
    <col min="1286" max="1286" width="4.7109375" style="62" customWidth="1"/>
    <col min="1287" max="1287" width="6.7109375" style="62" customWidth="1"/>
    <col min="1288" max="1288" width="6.28515625" style="62" customWidth="1"/>
    <col min="1289" max="1289" width="6.7109375" style="62" customWidth="1"/>
    <col min="1290" max="1290" width="1.7109375" style="62" customWidth="1"/>
    <col min="1291" max="1291" width="10.7109375" style="62" customWidth="1"/>
    <col min="1292" max="1292" width="15.7109375" style="62" customWidth="1"/>
    <col min="1293" max="1293" width="5.7109375" style="62" customWidth="1"/>
    <col min="1294" max="1295" width="6.7109375" style="62" customWidth="1"/>
    <col min="1296" max="1296" width="4.7109375" style="62" customWidth="1"/>
    <col min="1297" max="1297" width="6.7109375" style="62" customWidth="1"/>
    <col min="1298" max="1298" width="6.28515625" style="62" customWidth="1"/>
    <col min="1299" max="1299" width="6.7109375" style="62" customWidth="1"/>
    <col min="1300" max="1536" width="9.140625" style="62"/>
    <col min="1537" max="1537" width="10.7109375" style="62" customWidth="1"/>
    <col min="1538" max="1538" width="15.7109375" style="62" customWidth="1"/>
    <col min="1539" max="1539" width="5.7109375" style="62" customWidth="1"/>
    <col min="1540" max="1541" width="6.7109375" style="62" customWidth="1"/>
    <col min="1542" max="1542" width="4.7109375" style="62" customWidth="1"/>
    <col min="1543" max="1543" width="6.7109375" style="62" customWidth="1"/>
    <col min="1544" max="1544" width="6.28515625" style="62" customWidth="1"/>
    <col min="1545" max="1545" width="6.7109375" style="62" customWidth="1"/>
    <col min="1546" max="1546" width="1.7109375" style="62" customWidth="1"/>
    <col min="1547" max="1547" width="10.7109375" style="62" customWidth="1"/>
    <col min="1548" max="1548" width="15.7109375" style="62" customWidth="1"/>
    <col min="1549" max="1549" width="5.7109375" style="62" customWidth="1"/>
    <col min="1550" max="1551" width="6.7109375" style="62" customWidth="1"/>
    <col min="1552" max="1552" width="4.7109375" style="62" customWidth="1"/>
    <col min="1553" max="1553" width="6.7109375" style="62" customWidth="1"/>
    <col min="1554" max="1554" width="6.28515625" style="62" customWidth="1"/>
    <col min="1555" max="1555" width="6.7109375" style="62" customWidth="1"/>
    <col min="1556" max="1792" width="9.140625" style="62"/>
    <col min="1793" max="1793" width="10.7109375" style="62" customWidth="1"/>
    <col min="1794" max="1794" width="15.7109375" style="62" customWidth="1"/>
    <col min="1795" max="1795" width="5.7109375" style="62" customWidth="1"/>
    <col min="1796" max="1797" width="6.7109375" style="62" customWidth="1"/>
    <col min="1798" max="1798" width="4.7109375" style="62" customWidth="1"/>
    <col min="1799" max="1799" width="6.7109375" style="62" customWidth="1"/>
    <col min="1800" max="1800" width="6.28515625" style="62" customWidth="1"/>
    <col min="1801" max="1801" width="6.7109375" style="62" customWidth="1"/>
    <col min="1802" max="1802" width="1.7109375" style="62" customWidth="1"/>
    <col min="1803" max="1803" width="10.7109375" style="62" customWidth="1"/>
    <col min="1804" max="1804" width="15.7109375" style="62" customWidth="1"/>
    <col min="1805" max="1805" width="5.7109375" style="62" customWidth="1"/>
    <col min="1806" max="1807" width="6.7109375" style="62" customWidth="1"/>
    <col min="1808" max="1808" width="4.7109375" style="62" customWidth="1"/>
    <col min="1809" max="1809" width="6.7109375" style="62" customWidth="1"/>
    <col min="1810" max="1810" width="6.28515625" style="62" customWidth="1"/>
    <col min="1811" max="1811" width="6.7109375" style="62" customWidth="1"/>
    <col min="1812" max="2048" width="9.140625" style="62"/>
    <col min="2049" max="2049" width="10.7109375" style="62" customWidth="1"/>
    <col min="2050" max="2050" width="15.7109375" style="62" customWidth="1"/>
    <col min="2051" max="2051" width="5.7109375" style="62" customWidth="1"/>
    <col min="2052" max="2053" width="6.7109375" style="62" customWidth="1"/>
    <col min="2054" max="2054" width="4.7109375" style="62" customWidth="1"/>
    <col min="2055" max="2055" width="6.7109375" style="62" customWidth="1"/>
    <col min="2056" max="2056" width="6.28515625" style="62" customWidth="1"/>
    <col min="2057" max="2057" width="6.7109375" style="62" customWidth="1"/>
    <col min="2058" max="2058" width="1.7109375" style="62" customWidth="1"/>
    <col min="2059" max="2059" width="10.7109375" style="62" customWidth="1"/>
    <col min="2060" max="2060" width="15.7109375" style="62" customWidth="1"/>
    <col min="2061" max="2061" width="5.7109375" style="62" customWidth="1"/>
    <col min="2062" max="2063" width="6.7109375" style="62" customWidth="1"/>
    <col min="2064" max="2064" width="4.7109375" style="62" customWidth="1"/>
    <col min="2065" max="2065" width="6.7109375" style="62" customWidth="1"/>
    <col min="2066" max="2066" width="6.28515625" style="62" customWidth="1"/>
    <col min="2067" max="2067" width="6.7109375" style="62" customWidth="1"/>
    <col min="2068" max="2304" width="9.140625" style="62"/>
    <col min="2305" max="2305" width="10.7109375" style="62" customWidth="1"/>
    <col min="2306" max="2306" width="15.7109375" style="62" customWidth="1"/>
    <col min="2307" max="2307" width="5.7109375" style="62" customWidth="1"/>
    <col min="2308" max="2309" width="6.7109375" style="62" customWidth="1"/>
    <col min="2310" max="2310" width="4.7109375" style="62" customWidth="1"/>
    <col min="2311" max="2311" width="6.7109375" style="62" customWidth="1"/>
    <col min="2312" max="2312" width="6.28515625" style="62" customWidth="1"/>
    <col min="2313" max="2313" width="6.7109375" style="62" customWidth="1"/>
    <col min="2314" max="2314" width="1.7109375" style="62" customWidth="1"/>
    <col min="2315" max="2315" width="10.7109375" style="62" customWidth="1"/>
    <col min="2316" max="2316" width="15.7109375" style="62" customWidth="1"/>
    <col min="2317" max="2317" width="5.7109375" style="62" customWidth="1"/>
    <col min="2318" max="2319" width="6.7109375" style="62" customWidth="1"/>
    <col min="2320" max="2320" width="4.7109375" style="62" customWidth="1"/>
    <col min="2321" max="2321" width="6.7109375" style="62" customWidth="1"/>
    <col min="2322" max="2322" width="6.28515625" style="62" customWidth="1"/>
    <col min="2323" max="2323" width="6.7109375" style="62" customWidth="1"/>
    <col min="2324" max="2560" width="9.140625" style="62"/>
    <col min="2561" max="2561" width="10.7109375" style="62" customWidth="1"/>
    <col min="2562" max="2562" width="15.7109375" style="62" customWidth="1"/>
    <col min="2563" max="2563" width="5.7109375" style="62" customWidth="1"/>
    <col min="2564" max="2565" width="6.7109375" style="62" customWidth="1"/>
    <col min="2566" max="2566" width="4.7109375" style="62" customWidth="1"/>
    <col min="2567" max="2567" width="6.7109375" style="62" customWidth="1"/>
    <col min="2568" max="2568" width="6.28515625" style="62" customWidth="1"/>
    <col min="2569" max="2569" width="6.7109375" style="62" customWidth="1"/>
    <col min="2570" max="2570" width="1.7109375" style="62" customWidth="1"/>
    <col min="2571" max="2571" width="10.7109375" style="62" customWidth="1"/>
    <col min="2572" max="2572" width="15.7109375" style="62" customWidth="1"/>
    <col min="2573" max="2573" width="5.7109375" style="62" customWidth="1"/>
    <col min="2574" max="2575" width="6.7109375" style="62" customWidth="1"/>
    <col min="2576" max="2576" width="4.7109375" style="62" customWidth="1"/>
    <col min="2577" max="2577" width="6.7109375" style="62" customWidth="1"/>
    <col min="2578" max="2578" width="6.28515625" style="62" customWidth="1"/>
    <col min="2579" max="2579" width="6.7109375" style="62" customWidth="1"/>
    <col min="2580" max="2816" width="9.140625" style="62"/>
    <col min="2817" max="2817" width="10.7109375" style="62" customWidth="1"/>
    <col min="2818" max="2818" width="15.7109375" style="62" customWidth="1"/>
    <col min="2819" max="2819" width="5.7109375" style="62" customWidth="1"/>
    <col min="2820" max="2821" width="6.7109375" style="62" customWidth="1"/>
    <col min="2822" max="2822" width="4.7109375" style="62" customWidth="1"/>
    <col min="2823" max="2823" width="6.7109375" style="62" customWidth="1"/>
    <col min="2824" max="2824" width="6.28515625" style="62" customWidth="1"/>
    <col min="2825" max="2825" width="6.7109375" style="62" customWidth="1"/>
    <col min="2826" max="2826" width="1.7109375" style="62" customWidth="1"/>
    <col min="2827" max="2827" width="10.7109375" style="62" customWidth="1"/>
    <col min="2828" max="2828" width="15.7109375" style="62" customWidth="1"/>
    <col min="2829" max="2829" width="5.7109375" style="62" customWidth="1"/>
    <col min="2830" max="2831" width="6.7109375" style="62" customWidth="1"/>
    <col min="2832" max="2832" width="4.7109375" style="62" customWidth="1"/>
    <col min="2833" max="2833" width="6.7109375" style="62" customWidth="1"/>
    <col min="2834" max="2834" width="6.28515625" style="62" customWidth="1"/>
    <col min="2835" max="2835" width="6.7109375" style="62" customWidth="1"/>
    <col min="2836" max="3072" width="9.140625" style="62"/>
    <col min="3073" max="3073" width="10.7109375" style="62" customWidth="1"/>
    <col min="3074" max="3074" width="15.7109375" style="62" customWidth="1"/>
    <col min="3075" max="3075" width="5.7109375" style="62" customWidth="1"/>
    <col min="3076" max="3077" width="6.7109375" style="62" customWidth="1"/>
    <col min="3078" max="3078" width="4.7109375" style="62" customWidth="1"/>
    <col min="3079" max="3079" width="6.7109375" style="62" customWidth="1"/>
    <col min="3080" max="3080" width="6.28515625" style="62" customWidth="1"/>
    <col min="3081" max="3081" width="6.7109375" style="62" customWidth="1"/>
    <col min="3082" max="3082" width="1.7109375" style="62" customWidth="1"/>
    <col min="3083" max="3083" width="10.7109375" style="62" customWidth="1"/>
    <col min="3084" max="3084" width="15.7109375" style="62" customWidth="1"/>
    <col min="3085" max="3085" width="5.7109375" style="62" customWidth="1"/>
    <col min="3086" max="3087" width="6.7109375" style="62" customWidth="1"/>
    <col min="3088" max="3088" width="4.7109375" style="62" customWidth="1"/>
    <col min="3089" max="3089" width="6.7109375" style="62" customWidth="1"/>
    <col min="3090" max="3090" width="6.28515625" style="62" customWidth="1"/>
    <col min="3091" max="3091" width="6.7109375" style="62" customWidth="1"/>
    <col min="3092" max="3328" width="9.140625" style="62"/>
    <col min="3329" max="3329" width="10.7109375" style="62" customWidth="1"/>
    <col min="3330" max="3330" width="15.7109375" style="62" customWidth="1"/>
    <col min="3331" max="3331" width="5.7109375" style="62" customWidth="1"/>
    <col min="3332" max="3333" width="6.7109375" style="62" customWidth="1"/>
    <col min="3334" max="3334" width="4.7109375" style="62" customWidth="1"/>
    <col min="3335" max="3335" width="6.7109375" style="62" customWidth="1"/>
    <col min="3336" max="3336" width="6.28515625" style="62" customWidth="1"/>
    <col min="3337" max="3337" width="6.7109375" style="62" customWidth="1"/>
    <col min="3338" max="3338" width="1.7109375" style="62" customWidth="1"/>
    <col min="3339" max="3339" width="10.7109375" style="62" customWidth="1"/>
    <col min="3340" max="3340" width="15.7109375" style="62" customWidth="1"/>
    <col min="3341" max="3341" width="5.7109375" style="62" customWidth="1"/>
    <col min="3342" max="3343" width="6.7109375" style="62" customWidth="1"/>
    <col min="3344" max="3344" width="4.7109375" style="62" customWidth="1"/>
    <col min="3345" max="3345" width="6.7109375" style="62" customWidth="1"/>
    <col min="3346" max="3346" width="6.28515625" style="62" customWidth="1"/>
    <col min="3347" max="3347" width="6.7109375" style="62" customWidth="1"/>
    <col min="3348" max="3584" width="9.140625" style="62"/>
    <col min="3585" max="3585" width="10.7109375" style="62" customWidth="1"/>
    <col min="3586" max="3586" width="15.7109375" style="62" customWidth="1"/>
    <col min="3587" max="3587" width="5.7109375" style="62" customWidth="1"/>
    <col min="3588" max="3589" width="6.7109375" style="62" customWidth="1"/>
    <col min="3590" max="3590" width="4.7109375" style="62" customWidth="1"/>
    <col min="3591" max="3591" width="6.7109375" style="62" customWidth="1"/>
    <col min="3592" max="3592" width="6.28515625" style="62" customWidth="1"/>
    <col min="3593" max="3593" width="6.7109375" style="62" customWidth="1"/>
    <col min="3594" max="3594" width="1.7109375" style="62" customWidth="1"/>
    <col min="3595" max="3595" width="10.7109375" style="62" customWidth="1"/>
    <col min="3596" max="3596" width="15.7109375" style="62" customWidth="1"/>
    <col min="3597" max="3597" width="5.7109375" style="62" customWidth="1"/>
    <col min="3598" max="3599" width="6.7109375" style="62" customWidth="1"/>
    <col min="3600" max="3600" width="4.7109375" style="62" customWidth="1"/>
    <col min="3601" max="3601" width="6.7109375" style="62" customWidth="1"/>
    <col min="3602" max="3602" width="6.28515625" style="62" customWidth="1"/>
    <col min="3603" max="3603" width="6.7109375" style="62" customWidth="1"/>
    <col min="3604" max="3840" width="9.140625" style="62"/>
    <col min="3841" max="3841" width="10.7109375" style="62" customWidth="1"/>
    <col min="3842" max="3842" width="15.7109375" style="62" customWidth="1"/>
    <col min="3843" max="3843" width="5.7109375" style="62" customWidth="1"/>
    <col min="3844" max="3845" width="6.7109375" style="62" customWidth="1"/>
    <col min="3846" max="3846" width="4.7109375" style="62" customWidth="1"/>
    <col min="3847" max="3847" width="6.7109375" style="62" customWidth="1"/>
    <col min="3848" max="3848" width="6.28515625" style="62" customWidth="1"/>
    <col min="3849" max="3849" width="6.7109375" style="62" customWidth="1"/>
    <col min="3850" max="3850" width="1.7109375" style="62" customWidth="1"/>
    <col min="3851" max="3851" width="10.7109375" style="62" customWidth="1"/>
    <col min="3852" max="3852" width="15.7109375" style="62" customWidth="1"/>
    <col min="3853" max="3853" width="5.7109375" style="62" customWidth="1"/>
    <col min="3854" max="3855" width="6.7109375" style="62" customWidth="1"/>
    <col min="3856" max="3856" width="4.7109375" style="62" customWidth="1"/>
    <col min="3857" max="3857" width="6.7109375" style="62" customWidth="1"/>
    <col min="3858" max="3858" width="6.28515625" style="62" customWidth="1"/>
    <col min="3859" max="3859" width="6.7109375" style="62" customWidth="1"/>
    <col min="3860" max="4096" width="9.140625" style="62"/>
    <col min="4097" max="4097" width="10.7109375" style="62" customWidth="1"/>
    <col min="4098" max="4098" width="15.7109375" style="62" customWidth="1"/>
    <col min="4099" max="4099" width="5.7109375" style="62" customWidth="1"/>
    <col min="4100" max="4101" width="6.7109375" style="62" customWidth="1"/>
    <col min="4102" max="4102" width="4.7109375" style="62" customWidth="1"/>
    <col min="4103" max="4103" width="6.7109375" style="62" customWidth="1"/>
    <col min="4104" max="4104" width="6.28515625" style="62" customWidth="1"/>
    <col min="4105" max="4105" width="6.7109375" style="62" customWidth="1"/>
    <col min="4106" max="4106" width="1.7109375" style="62" customWidth="1"/>
    <col min="4107" max="4107" width="10.7109375" style="62" customWidth="1"/>
    <col min="4108" max="4108" width="15.7109375" style="62" customWidth="1"/>
    <col min="4109" max="4109" width="5.7109375" style="62" customWidth="1"/>
    <col min="4110" max="4111" width="6.7109375" style="62" customWidth="1"/>
    <col min="4112" max="4112" width="4.7109375" style="62" customWidth="1"/>
    <col min="4113" max="4113" width="6.7109375" style="62" customWidth="1"/>
    <col min="4114" max="4114" width="6.28515625" style="62" customWidth="1"/>
    <col min="4115" max="4115" width="6.7109375" style="62" customWidth="1"/>
    <col min="4116" max="4352" width="9.140625" style="62"/>
    <col min="4353" max="4353" width="10.7109375" style="62" customWidth="1"/>
    <col min="4354" max="4354" width="15.7109375" style="62" customWidth="1"/>
    <col min="4355" max="4355" width="5.7109375" style="62" customWidth="1"/>
    <col min="4356" max="4357" width="6.7109375" style="62" customWidth="1"/>
    <col min="4358" max="4358" width="4.7109375" style="62" customWidth="1"/>
    <col min="4359" max="4359" width="6.7109375" style="62" customWidth="1"/>
    <col min="4360" max="4360" width="6.28515625" style="62" customWidth="1"/>
    <col min="4361" max="4361" width="6.7109375" style="62" customWidth="1"/>
    <col min="4362" max="4362" width="1.7109375" style="62" customWidth="1"/>
    <col min="4363" max="4363" width="10.7109375" style="62" customWidth="1"/>
    <col min="4364" max="4364" width="15.7109375" style="62" customWidth="1"/>
    <col min="4365" max="4365" width="5.7109375" style="62" customWidth="1"/>
    <col min="4366" max="4367" width="6.7109375" style="62" customWidth="1"/>
    <col min="4368" max="4368" width="4.7109375" style="62" customWidth="1"/>
    <col min="4369" max="4369" width="6.7109375" style="62" customWidth="1"/>
    <col min="4370" max="4370" width="6.28515625" style="62" customWidth="1"/>
    <col min="4371" max="4371" width="6.7109375" style="62" customWidth="1"/>
    <col min="4372" max="4608" width="9.140625" style="62"/>
    <col min="4609" max="4609" width="10.7109375" style="62" customWidth="1"/>
    <col min="4610" max="4610" width="15.7109375" style="62" customWidth="1"/>
    <col min="4611" max="4611" width="5.7109375" style="62" customWidth="1"/>
    <col min="4612" max="4613" width="6.7109375" style="62" customWidth="1"/>
    <col min="4614" max="4614" width="4.7109375" style="62" customWidth="1"/>
    <col min="4615" max="4615" width="6.7109375" style="62" customWidth="1"/>
    <col min="4616" max="4616" width="6.28515625" style="62" customWidth="1"/>
    <col min="4617" max="4617" width="6.7109375" style="62" customWidth="1"/>
    <col min="4618" max="4618" width="1.7109375" style="62" customWidth="1"/>
    <col min="4619" max="4619" width="10.7109375" style="62" customWidth="1"/>
    <col min="4620" max="4620" width="15.7109375" style="62" customWidth="1"/>
    <col min="4621" max="4621" width="5.7109375" style="62" customWidth="1"/>
    <col min="4622" max="4623" width="6.7109375" style="62" customWidth="1"/>
    <col min="4624" max="4624" width="4.7109375" style="62" customWidth="1"/>
    <col min="4625" max="4625" width="6.7109375" style="62" customWidth="1"/>
    <col min="4626" max="4626" width="6.28515625" style="62" customWidth="1"/>
    <col min="4627" max="4627" width="6.7109375" style="62" customWidth="1"/>
    <col min="4628" max="4864" width="9.140625" style="62"/>
    <col min="4865" max="4865" width="10.7109375" style="62" customWidth="1"/>
    <col min="4866" max="4866" width="15.7109375" style="62" customWidth="1"/>
    <col min="4867" max="4867" width="5.7109375" style="62" customWidth="1"/>
    <col min="4868" max="4869" width="6.7109375" style="62" customWidth="1"/>
    <col min="4870" max="4870" width="4.7109375" style="62" customWidth="1"/>
    <col min="4871" max="4871" width="6.7109375" style="62" customWidth="1"/>
    <col min="4872" max="4872" width="6.28515625" style="62" customWidth="1"/>
    <col min="4873" max="4873" width="6.7109375" style="62" customWidth="1"/>
    <col min="4874" max="4874" width="1.7109375" style="62" customWidth="1"/>
    <col min="4875" max="4875" width="10.7109375" style="62" customWidth="1"/>
    <col min="4876" max="4876" width="15.7109375" style="62" customWidth="1"/>
    <col min="4877" max="4877" width="5.7109375" style="62" customWidth="1"/>
    <col min="4878" max="4879" width="6.7109375" style="62" customWidth="1"/>
    <col min="4880" max="4880" width="4.7109375" style="62" customWidth="1"/>
    <col min="4881" max="4881" width="6.7109375" style="62" customWidth="1"/>
    <col min="4882" max="4882" width="6.28515625" style="62" customWidth="1"/>
    <col min="4883" max="4883" width="6.7109375" style="62" customWidth="1"/>
    <col min="4884" max="5120" width="9.140625" style="62"/>
    <col min="5121" max="5121" width="10.7109375" style="62" customWidth="1"/>
    <col min="5122" max="5122" width="15.7109375" style="62" customWidth="1"/>
    <col min="5123" max="5123" width="5.7109375" style="62" customWidth="1"/>
    <col min="5124" max="5125" width="6.7109375" style="62" customWidth="1"/>
    <col min="5126" max="5126" width="4.7109375" style="62" customWidth="1"/>
    <col min="5127" max="5127" width="6.7109375" style="62" customWidth="1"/>
    <col min="5128" max="5128" width="6.28515625" style="62" customWidth="1"/>
    <col min="5129" max="5129" width="6.7109375" style="62" customWidth="1"/>
    <col min="5130" max="5130" width="1.7109375" style="62" customWidth="1"/>
    <col min="5131" max="5131" width="10.7109375" style="62" customWidth="1"/>
    <col min="5132" max="5132" width="15.7109375" style="62" customWidth="1"/>
    <col min="5133" max="5133" width="5.7109375" style="62" customWidth="1"/>
    <col min="5134" max="5135" width="6.7109375" style="62" customWidth="1"/>
    <col min="5136" max="5136" width="4.7109375" style="62" customWidth="1"/>
    <col min="5137" max="5137" width="6.7109375" style="62" customWidth="1"/>
    <col min="5138" max="5138" width="6.28515625" style="62" customWidth="1"/>
    <col min="5139" max="5139" width="6.7109375" style="62" customWidth="1"/>
    <col min="5140" max="5376" width="9.140625" style="62"/>
    <col min="5377" max="5377" width="10.7109375" style="62" customWidth="1"/>
    <col min="5378" max="5378" width="15.7109375" style="62" customWidth="1"/>
    <col min="5379" max="5379" width="5.7109375" style="62" customWidth="1"/>
    <col min="5380" max="5381" width="6.7109375" style="62" customWidth="1"/>
    <col min="5382" max="5382" width="4.7109375" style="62" customWidth="1"/>
    <col min="5383" max="5383" width="6.7109375" style="62" customWidth="1"/>
    <col min="5384" max="5384" width="6.28515625" style="62" customWidth="1"/>
    <col min="5385" max="5385" width="6.7109375" style="62" customWidth="1"/>
    <col min="5386" max="5386" width="1.7109375" style="62" customWidth="1"/>
    <col min="5387" max="5387" width="10.7109375" style="62" customWidth="1"/>
    <col min="5388" max="5388" width="15.7109375" style="62" customWidth="1"/>
    <col min="5389" max="5389" width="5.7109375" style="62" customWidth="1"/>
    <col min="5390" max="5391" width="6.7109375" style="62" customWidth="1"/>
    <col min="5392" max="5392" width="4.7109375" style="62" customWidth="1"/>
    <col min="5393" max="5393" width="6.7109375" style="62" customWidth="1"/>
    <col min="5394" max="5394" width="6.28515625" style="62" customWidth="1"/>
    <col min="5395" max="5395" width="6.7109375" style="62" customWidth="1"/>
    <col min="5396" max="5632" width="9.140625" style="62"/>
    <col min="5633" max="5633" width="10.7109375" style="62" customWidth="1"/>
    <col min="5634" max="5634" width="15.7109375" style="62" customWidth="1"/>
    <col min="5635" max="5635" width="5.7109375" style="62" customWidth="1"/>
    <col min="5636" max="5637" width="6.7109375" style="62" customWidth="1"/>
    <col min="5638" max="5638" width="4.7109375" style="62" customWidth="1"/>
    <col min="5639" max="5639" width="6.7109375" style="62" customWidth="1"/>
    <col min="5640" max="5640" width="6.28515625" style="62" customWidth="1"/>
    <col min="5641" max="5641" width="6.7109375" style="62" customWidth="1"/>
    <col min="5642" max="5642" width="1.7109375" style="62" customWidth="1"/>
    <col min="5643" max="5643" width="10.7109375" style="62" customWidth="1"/>
    <col min="5644" max="5644" width="15.7109375" style="62" customWidth="1"/>
    <col min="5645" max="5645" width="5.7109375" style="62" customWidth="1"/>
    <col min="5646" max="5647" width="6.7109375" style="62" customWidth="1"/>
    <col min="5648" max="5648" width="4.7109375" style="62" customWidth="1"/>
    <col min="5649" max="5649" width="6.7109375" style="62" customWidth="1"/>
    <col min="5650" max="5650" width="6.28515625" style="62" customWidth="1"/>
    <col min="5651" max="5651" width="6.7109375" style="62" customWidth="1"/>
    <col min="5652" max="5888" width="9.140625" style="62"/>
    <col min="5889" max="5889" width="10.7109375" style="62" customWidth="1"/>
    <col min="5890" max="5890" width="15.7109375" style="62" customWidth="1"/>
    <col min="5891" max="5891" width="5.7109375" style="62" customWidth="1"/>
    <col min="5892" max="5893" width="6.7109375" style="62" customWidth="1"/>
    <col min="5894" max="5894" width="4.7109375" style="62" customWidth="1"/>
    <col min="5895" max="5895" width="6.7109375" style="62" customWidth="1"/>
    <col min="5896" max="5896" width="6.28515625" style="62" customWidth="1"/>
    <col min="5897" max="5897" width="6.7109375" style="62" customWidth="1"/>
    <col min="5898" max="5898" width="1.7109375" style="62" customWidth="1"/>
    <col min="5899" max="5899" width="10.7109375" style="62" customWidth="1"/>
    <col min="5900" max="5900" width="15.7109375" style="62" customWidth="1"/>
    <col min="5901" max="5901" width="5.7109375" style="62" customWidth="1"/>
    <col min="5902" max="5903" width="6.7109375" style="62" customWidth="1"/>
    <col min="5904" max="5904" width="4.7109375" style="62" customWidth="1"/>
    <col min="5905" max="5905" width="6.7109375" style="62" customWidth="1"/>
    <col min="5906" max="5906" width="6.28515625" style="62" customWidth="1"/>
    <col min="5907" max="5907" width="6.7109375" style="62" customWidth="1"/>
    <col min="5908" max="6144" width="9.140625" style="62"/>
    <col min="6145" max="6145" width="10.7109375" style="62" customWidth="1"/>
    <col min="6146" max="6146" width="15.7109375" style="62" customWidth="1"/>
    <col min="6147" max="6147" width="5.7109375" style="62" customWidth="1"/>
    <col min="6148" max="6149" width="6.7109375" style="62" customWidth="1"/>
    <col min="6150" max="6150" width="4.7109375" style="62" customWidth="1"/>
    <col min="6151" max="6151" width="6.7109375" style="62" customWidth="1"/>
    <col min="6152" max="6152" width="6.28515625" style="62" customWidth="1"/>
    <col min="6153" max="6153" width="6.7109375" style="62" customWidth="1"/>
    <col min="6154" max="6154" width="1.7109375" style="62" customWidth="1"/>
    <col min="6155" max="6155" width="10.7109375" style="62" customWidth="1"/>
    <col min="6156" max="6156" width="15.7109375" style="62" customWidth="1"/>
    <col min="6157" max="6157" width="5.7109375" style="62" customWidth="1"/>
    <col min="6158" max="6159" width="6.7109375" style="62" customWidth="1"/>
    <col min="6160" max="6160" width="4.7109375" style="62" customWidth="1"/>
    <col min="6161" max="6161" width="6.7109375" style="62" customWidth="1"/>
    <col min="6162" max="6162" width="6.28515625" style="62" customWidth="1"/>
    <col min="6163" max="6163" width="6.7109375" style="62" customWidth="1"/>
    <col min="6164" max="6400" width="9.140625" style="62"/>
    <col min="6401" max="6401" width="10.7109375" style="62" customWidth="1"/>
    <col min="6402" max="6402" width="15.7109375" style="62" customWidth="1"/>
    <col min="6403" max="6403" width="5.7109375" style="62" customWidth="1"/>
    <col min="6404" max="6405" width="6.7109375" style="62" customWidth="1"/>
    <col min="6406" max="6406" width="4.7109375" style="62" customWidth="1"/>
    <col min="6407" max="6407" width="6.7109375" style="62" customWidth="1"/>
    <col min="6408" max="6408" width="6.28515625" style="62" customWidth="1"/>
    <col min="6409" max="6409" width="6.7109375" style="62" customWidth="1"/>
    <col min="6410" max="6410" width="1.7109375" style="62" customWidth="1"/>
    <col min="6411" max="6411" width="10.7109375" style="62" customWidth="1"/>
    <col min="6412" max="6412" width="15.7109375" style="62" customWidth="1"/>
    <col min="6413" max="6413" width="5.7109375" style="62" customWidth="1"/>
    <col min="6414" max="6415" width="6.7109375" style="62" customWidth="1"/>
    <col min="6416" max="6416" width="4.7109375" style="62" customWidth="1"/>
    <col min="6417" max="6417" width="6.7109375" style="62" customWidth="1"/>
    <col min="6418" max="6418" width="6.28515625" style="62" customWidth="1"/>
    <col min="6419" max="6419" width="6.7109375" style="62" customWidth="1"/>
    <col min="6420" max="6656" width="9.140625" style="62"/>
    <col min="6657" max="6657" width="10.7109375" style="62" customWidth="1"/>
    <col min="6658" max="6658" width="15.7109375" style="62" customWidth="1"/>
    <col min="6659" max="6659" width="5.7109375" style="62" customWidth="1"/>
    <col min="6660" max="6661" width="6.7109375" style="62" customWidth="1"/>
    <col min="6662" max="6662" width="4.7109375" style="62" customWidth="1"/>
    <col min="6663" max="6663" width="6.7109375" style="62" customWidth="1"/>
    <col min="6664" max="6664" width="6.28515625" style="62" customWidth="1"/>
    <col min="6665" max="6665" width="6.7109375" style="62" customWidth="1"/>
    <col min="6666" max="6666" width="1.7109375" style="62" customWidth="1"/>
    <col min="6667" max="6667" width="10.7109375" style="62" customWidth="1"/>
    <col min="6668" max="6668" width="15.7109375" style="62" customWidth="1"/>
    <col min="6669" max="6669" width="5.7109375" style="62" customWidth="1"/>
    <col min="6670" max="6671" width="6.7109375" style="62" customWidth="1"/>
    <col min="6672" max="6672" width="4.7109375" style="62" customWidth="1"/>
    <col min="6673" max="6673" width="6.7109375" style="62" customWidth="1"/>
    <col min="6674" max="6674" width="6.28515625" style="62" customWidth="1"/>
    <col min="6675" max="6675" width="6.7109375" style="62" customWidth="1"/>
    <col min="6676" max="6912" width="9.140625" style="62"/>
    <col min="6913" max="6913" width="10.7109375" style="62" customWidth="1"/>
    <col min="6914" max="6914" width="15.7109375" style="62" customWidth="1"/>
    <col min="6915" max="6915" width="5.7109375" style="62" customWidth="1"/>
    <col min="6916" max="6917" width="6.7109375" style="62" customWidth="1"/>
    <col min="6918" max="6918" width="4.7109375" style="62" customWidth="1"/>
    <col min="6919" max="6919" width="6.7109375" style="62" customWidth="1"/>
    <col min="6920" max="6920" width="6.28515625" style="62" customWidth="1"/>
    <col min="6921" max="6921" width="6.7109375" style="62" customWidth="1"/>
    <col min="6922" max="6922" width="1.7109375" style="62" customWidth="1"/>
    <col min="6923" max="6923" width="10.7109375" style="62" customWidth="1"/>
    <col min="6924" max="6924" width="15.7109375" style="62" customWidth="1"/>
    <col min="6925" max="6925" width="5.7109375" style="62" customWidth="1"/>
    <col min="6926" max="6927" width="6.7109375" style="62" customWidth="1"/>
    <col min="6928" max="6928" width="4.7109375" style="62" customWidth="1"/>
    <col min="6929" max="6929" width="6.7109375" style="62" customWidth="1"/>
    <col min="6930" max="6930" width="6.28515625" style="62" customWidth="1"/>
    <col min="6931" max="6931" width="6.7109375" style="62" customWidth="1"/>
    <col min="6932" max="7168" width="9.140625" style="62"/>
    <col min="7169" max="7169" width="10.7109375" style="62" customWidth="1"/>
    <col min="7170" max="7170" width="15.7109375" style="62" customWidth="1"/>
    <col min="7171" max="7171" width="5.7109375" style="62" customWidth="1"/>
    <col min="7172" max="7173" width="6.7109375" style="62" customWidth="1"/>
    <col min="7174" max="7174" width="4.7109375" style="62" customWidth="1"/>
    <col min="7175" max="7175" width="6.7109375" style="62" customWidth="1"/>
    <col min="7176" max="7176" width="6.28515625" style="62" customWidth="1"/>
    <col min="7177" max="7177" width="6.7109375" style="62" customWidth="1"/>
    <col min="7178" max="7178" width="1.7109375" style="62" customWidth="1"/>
    <col min="7179" max="7179" width="10.7109375" style="62" customWidth="1"/>
    <col min="7180" max="7180" width="15.7109375" style="62" customWidth="1"/>
    <col min="7181" max="7181" width="5.7109375" style="62" customWidth="1"/>
    <col min="7182" max="7183" width="6.7109375" style="62" customWidth="1"/>
    <col min="7184" max="7184" width="4.7109375" style="62" customWidth="1"/>
    <col min="7185" max="7185" width="6.7109375" style="62" customWidth="1"/>
    <col min="7186" max="7186" width="6.28515625" style="62" customWidth="1"/>
    <col min="7187" max="7187" width="6.7109375" style="62" customWidth="1"/>
    <col min="7188" max="7424" width="9.140625" style="62"/>
    <col min="7425" max="7425" width="10.7109375" style="62" customWidth="1"/>
    <col min="7426" max="7426" width="15.7109375" style="62" customWidth="1"/>
    <col min="7427" max="7427" width="5.7109375" style="62" customWidth="1"/>
    <col min="7428" max="7429" width="6.7109375" style="62" customWidth="1"/>
    <col min="7430" max="7430" width="4.7109375" style="62" customWidth="1"/>
    <col min="7431" max="7431" width="6.7109375" style="62" customWidth="1"/>
    <col min="7432" max="7432" width="6.28515625" style="62" customWidth="1"/>
    <col min="7433" max="7433" width="6.7109375" style="62" customWidth="1"/>
    <col min="7434" max="7434" width="1.7109375" style="62" customWidth="1"/>
    <col min="7435" max="7435" width="10.7109375" style="62" customWidth="1"/>
    <col min="7436" max="7436" width="15.7109375" style="62" customWidth="1"/>
    <col min="7437" max="7437" width="5.7109375" style="62" customWidth="1"/>
    <col min="7438" max="7439" width="6.7109375" style="62" customWidth="1"/>
    <col min="7440" max="7440" width="4.7109375" style="62" customWidth="1"/>
    <col min="7441" max="7441" width="6.7109375" style="62" customWidth="1"/>
    <col min="7442" max="7442" width="6.28515625" style="62" customWidth="1"/>
    <col min="7443" max="7443" width="6.7109375" style="62" customWidth="1"/>
    <col min="7444" max="7680" width="9.140625" style="62"/>
    <col min="7681" max="7681" width="10.7109375" style="62" customWidth="1"/>
    <col min="7682" max="7682" width="15.7109375" style="62" customWidth="1"/>
    <col min="7683" max="7683" width="5.7109375" style="62" customWidth="1"/>
    <col min="7684" max="7685" width="6.7109375" style="62" customWidth="1"/>
    <col min="7686" max="7686" width="4.7109375" style="62" customWidth="1"/>
    <col min="7687" max="7687" width="6.7109375" style="62" customWidth="1"/>
    <col min="7688" max="7688" width="6.28515625" style="62" customWidth="1"/>
    <col min="7689" max="7689" width="6.7109375" style="62" customWidth="1"/>
    <col min="7690" max="7690" width="1.7109375" style="62" customWidth="1"/>
    <col min="7691" max="7691" width="10.7109375" style="62" customWidth="1"/>
    <col min="7692" max="7692" width="15.7109375" style="62" customWidth="1"/>
    <col min="7693" max="7693" width="5.7109375" style="62" customWidth="1"/>
    <col min="7694" max="7695" width="6.7109375" style="62" customWidth="1"/>
    <col min="7696" max="7696" width="4.7109375" style="62" customWidth="1"/>
    <col min="7697" max="7697" width="6.7109375" style="62" customWidth="1"/>
    <col min="7698" max="7698" width="6.28515625" style="62" customWidth="1"/>
    <col min="7699" max="7699" width="6.7109375" style="62" customWidth="1"/>
    <col min="7700" max="7936" width="9.140625" style="62"/>
    <col min="7937" max="7937" width="10.7109375" style="62" customWidth="1"/>
    <col min="7938" max="7938" width="15.7109375" style="62" customWidth="1"/>
    <col min="7939" max="7939" width="5.7109375" style="62" customWidth="1"/>
    <col min="7940" max="7941" width="6.7109375" style="62" customWidth="1"/>
    <col min="7942" max="7942" width="4.7109375" style="62" customWidth="1"/>
    <col min="7943" max="7943" width="6.7109375" style="62" customWidth="1"/>
    <col min="7944" max="7944" width="6.28515625" style="62" customWidth="1"/>
    <col min="7945" max="7945" width="6.7109375" style="62" customWidth="1"/>
    <col min="7946" max="7946" width="1.7109375" style="62" customWidth="1"/>
    <col min="7947" max="7947" width="10.7109375" style="62" customWidth="1"/>
    <col min="7948" max="7948" width="15.7109375" style="62" customWidth="1"/>
    <col min="7949" max="7949" width="5.7109375" style="62" customWidth="1"/>
    <col min="7950" max="7951" width="6.7109375" style="62" customWidth="1"/>
    <col min="7952" max="7952" width="4.7109375" style="62" customWidth="1"/>
    <col min="7953" max="7953" width="6.7109375" style="62" customWidth="1"/>
    <col min="7954" max="7954" width="6.28515625" style="62" customWidth="1"/>
    <col min="7955" max="7955" width="6.7109375" style="62" customWidth="1"/>
    <col min="7956" max="8192" width="9.140625" style="62"/>
    <col min="8193" max="8193" width="10.7109375" style="62" customWidth="1"/>
    <col min="8194" max="8194" width="15.7109375" style="62" customWidth="1"/>
    <col min="8195" max="8195" width="5.7109375" style="62" customWidth="1"/>
    <col min="8196" max="8197" width="6.7109375" style="62" customWidth="1"/>
    <col min="8198" max="8198" width="4.7109375" style="62" customWidth="1"/>
    <col min="8199" max="8199" width="6.7109375" style="62" customWidth="1"/>
    <col min="8200" max="8200" width="6.28515625" style="62" customWidth="1"/>
    <col min="8201" max="8201" width="6.7109375" style="62" customWidth="1"/>
    <col min="8202" max="8202" width="1.7109375" style="62" customWidth="1"/>
    <col min="8203" max="8203" width="10.7109375" style="62" customWidth="1"/>
    <col min="8204" max="8204" width="15.7109375" style="62" customWidth="1"/>
    <col min="8205" max="8205" width="5.7109375" style="62" customWidth="1"/>
    <col min="8206" max="8207" width="6.7109375" style="62" customWidth="1"/>
    <col min="8208" max="8208" width="4.7109375" style="62" customWidth="1"/>
    <col min="8209" max="8209" width="6.7109375" style="62" customWidth="1"/>
    <col min="8210" max="8210" width="6.28515625" style="62" customWidth="1"/>
    <col min="8211" max="8211" width="6.7109375" style="62" customWidth="1"/>
    <col min="8212" max="8448" width="9.140625" style="62"/>
    <col min="8449" max="8449" width="10.7109375" style="62" customWidth="1"/>
    <col min="8450" max="8450" width="15.7109375" style="62" customWidth="1"/>
    <col min="8451" max="8451" width="5.7109375" style="62" customWidth="1"/>
    <col min="8452" max="8453" width="6.7109375" style="62" customWidth="1"/>
    <col min="8454" max="8454" width="4.7109375" style="62" customWidth="1"/>
    <col min="8455" max="8455" width="6.7109375" style="62" customWidth="1"/>
    <col min="8456" max="8456" width="6.28515625" style="62" customWidth="1"/>
    <col min="8457" max="8457" width="6.7109375" style="62" customWidth="1"/>
    <col min="8458" max="8458" width="1.7109375" style="62" customWidth="1"/>
    <col min="8459" max="8459" width="10.7109375" style="62" customWidth="1"/>
    <col min="8460" max="8460" width="15.7109375" style="62" customWidth="1"/>
    <col min="8461" max="8461" width="5.7109375" style="62" customWidth="1"/>
    <col min="8462" max="8463" width="6.7109375" style="62" customWidth="1"/>
    <col min="8464" max="8464" width="4.7109375" style="62" customWidth="1"/>
    <col min="8465" max="8465" width="6.7109375" style="62" customWidth="1"/>
    <col min="8466" max="8466" width="6.28515625" style="62" customWidth="1"/>
    <col min="8467" max="8467" width="6.7109375" style="62" customWidth="1"/>
    <col min="8468" max="8704" width="9.140625" style="62"/>
    <col min="8705" max="8705" width="10.7109375" style="62" customWidth="1"/>
    <col min="8706" max="8706" width="15.7109375" style="62" customWidth="1"/>
    <col min="8707" max="8707" width="5.7109375" style="62" customWidth="1"/>
    <col min="8708" max="8709" width="6.7109375" style="62" customWidth="1"/>
    <col min="8710" max="8710" width="4.7109375" style="62" customWidth="1"/>
    <col min="8711" max="8711" width="6.7109375" style="62" customWidth="1"/>
    <col min="8712" max="8712" width="6.28515625" style="62" customWidth="1"/>
    <col min="8713" max="8713" width="6.7109375" style="62" customWidth="1"/>
    <col min="8714" max="8714" width="1.7109375" style="62" customWidth="1"/>
    <col min="8715" max="8715" width="10.7109375" style="62" customWidth="1"/>
    <col min="8716" max="8716" width="15.7109375" style="62" customWidth="1"/>
    <col min="8717" max="8717" width="5.7109375" style="62" customWidth="1"/>
    <col min="8718" max="8719" width="6.7109375" style="62" customWidth="1"/>
    <col min="8720" max="8720" width="4.7109375" style="62" customWidth="1"/>
    <col min="8721" max="8721" width="6.7109375" style="62" customWidth="1"/>
    <col min="8722" max="8722" width="6.28515625" style="62" customWidth="1"/>
    <col min="8723" max="8723" width="6.7109375" style="62" customWidth="1"/>
    <col min="8724" max="8960" width="9.140625" style="62"/>
    <col min="8961" max="8961" width="10.7109375" style="62" customWidth="1"/>
    <col min="8962" max="8962" width="15.7109375" style="62" customWidth="1"/>
    <col min="8963" max="8963" width="5.7109375" style="62" customWidth="1"/>
    <col min="8964" max="8965" width="6.7109375" style="62" customWidth="1"/>
    <col min="8966" max="8966" width="4.7109375" style="62" customWidth="1"/>
    <col min="8967" max="8967" width="6.7109375" style="62" customWidth="1"/>
    <col min="8968" max="8968" width="6.28515625" style="62" customWidth="1"/>
    <col min="8969" max="8969" width="6.7109375" style="62" customWidth="1"/>
    <col min="8970" max="8970" width="1.7109375" style="62" customWidth="1"/>
    <col min="8971" max="8971" width="10.7109375" style="62" customWidth="1"/>
    <col min="8972" max="8972" width="15.7109375" style="62" customWidth="1"/>
    <col min="8973" max="8973" width="5.7109375" style="62" customWidth="1"/>
    <col min="8974" max="8975" width="6.7109375" style="62" customWidth="1"/>
    <col min="8976" max="8976" width="4.7109375" style="62" customWidth="1"/>
    <col min="8977" max="8977" width="6.7109375" style="62" customWidth="1"/>
    <col min="8978" max="8978" width="6.28515625" style="62" customWidth="1"/>
    <col min="8979" max="8979" width="6.7109375" style="62" customWidth="1"/>
    <col min="8980" max="9216" width="9.140625" style="62"/>
    <col min="9217" max="9217" width="10.7109375" style="62" customWidth="1"/>
    <col min="9218" max="9218" width="15.7109375" style="62" customWidth="1"/>
    <col min="9219" max="9219" width="5.7109375" style="62" customWidth="1"/>
    <col min="9220" max="9221" width="6.7109375" style="62" customWidth="1"/>
    <col min="9222" max="9222" width="4.7109375" style="62" customWidth="1"/>
    <col min="9223" max="9223" width="6.7109375" style="62" customWidth="1"/>
    <col min="9224" max="9224" width="6.28515625" style="62" customWidth="1"/>
    <col min="9225" max="9225" width="6.7109375" style="62" customWidth="1"/>
    <col min="9226" max="9226" width="1.7109375" style="62" customWidth="1"/>
    <col min="9227" max="9227" width="10.7109375" style="62" customWidth="1"/>
    <col min="9228" max="9228" width="15.7109375" style="62" customWidth="1"/>
    <col min="9229" max="9229" width="5.7109375" style="62" customWidth="1"/>
    <col min="9230" max="9231" width="6.7109375" style="62" customWidth="1"/>
    <col min="9232" max="9232" width="4.7109375" style="62" customWidth="1"/>
    <col min="9233" max="9233" width="6.7109375" style="62" customWidth="1"/>
    <col min="9234" max="9234" width="6.28515625" style="62" customWidth="1"/>
    <col min="9235" max="9235" width="6.7109375" style="62" customWidth="1"/>
    <col min="9236" max="9472" width="9.140625" style="62"/>
    <col min="9473" max="9473" width="10.7109375" style="62" customWidth="1"/>
    <col min="9474" max="9474" width="15.7109375" style="62" customWidth="1"/>
    <col min="9475" max="9475" width="5.7109375" style="62" customWidth="1"/>
    <col min="9476" max="9477" width="6.7109375" style="62" customWidth="1"/>
    <col min="9478" max="9478" width="4.7109375" style="62" customWidth="1"/>
    <col min="9479" max="9479" width="6.7109375" style="62" customWidth="1"/>
    <col min="9480" max="9480" width="6.28515625" style="62" customWidth="1"/>
    <col min="9481" max="9481" width="6.7109375" style="62" customWidth="1"/>
    <col min="9482" max="9482" width="1.7109375" style="62" customWidth="1"/>
    <col min="9483" max="9483" width="10.7109375" style="62" customWidth="1"/>
    <col min="9484" max="9484" width="15.7109375" style="62" customWidth="1"/>
    <col min="9485" max="9485" width="5.7109375" style="62" customWidth="1"/>
    <col min="9486" max="9487" width="6.7109375" style="62" customWidth="1"/>
    <col min="9488" max="9488" width="4.7109375" style="62" customWidth="1"/>
    <col min="9489" max="9489" width="6.7109375" style="62" customWidth="1"/>
    <col min="9490" max="9490" width="6.28515625" style="62" customWidth="1"/>
    <col min="9491" max="9491" width="6.7109375" style="62" customWidth="1"/>
    <col min="9492" max="9728" width="9.140625" style="62"/>
    <col min="9729" max="9729" width="10.7109375" style="62" customWidth="1"/>
    <col min="9730" max="9730" width="15.7109375" style="62" customWidth="1"/>
    <col min="9731" max="9731" width="5.7109375" style="62" customWidth="1"/>
    <col min="9732" max="9733" width="6.7109375" style="62" customWidth="1"/>
    <col min="9734" max="9734" width="4.7109375" style="62" customWidth="1"/>
    <col min="9735" max="9735" width="6.7109375" style="62" customWidth="1"/>
    <col min="9736" max="9736" width="6.28515625" style="62" customWidth="1"/>
    <col min="9737" max="9737" width="6.7109375" style="62" customWidth="1"/>
    <col min="9738" max="9738" width="1.7109375" style="62" customWidth="1"/>
    <col min="9739" max="9739" width="10.7109375" style="62" customWidth="1"/>
    <col min="9740" max="9740" width="15.7109375" style="62" customWidth="1"/>
    <col min="9741" max="9741" width="5.7109375" style="62" customWidth="1"/>
    <col min="9742" max="9743" width="6.7109375" style="62" customWidth="1"/>
    <col min="9744" max="9744" width="4.7109375" style="62" customWidth="1"/>
    <col min="9745" max="9745" width="6.7109375" style="62" customWidth="1"/>
    <col min="9746" max="9746" width="6.28515625" style="62" customWidth="1"/>
    <col min="9747" max="9747" width="6.7109375" style="62" customWidth="1"/>
    <col min="9748" max="9984" width="9.140625" style="62"/>
    <col min="9985" max="9985" width="10.7109375" style="62" customWidth="1"/>
    <col min="9986" max="9986" width="15.7109375" style="62" customWidth="1"/>
    <col min="9987" max="9987" width="5.7109375" style="62" customWidth="1"/>
    <col min="9988" max="9989" width="6.7109375" style="62" customWidth="1"/>
    <col min="9990" max="9990" width="4.7109375" style="62" customWidth="1"/>
    <col min="9991" max="9991" width="6.7109375" style="62" customWidth="1"/>
    <col min="9992" max="9992" width="6.28515625" style="62" customWidth="1"/>
    <col min="9993" max="9993" width="6.7109375" style="62" customWidth="1"/>
    <col min="9994" max="9994" width="1.7109375" style="62" customWidth="1"/>
    <col min="9995" max="9995" width="10.7109375" style="62" customWidth="1"/>
    <col min="9996" max="9996" width="15.7109375" style="62" customWidth="1"/>
    <col min="9997" max="9997" width="5.7109375" style="62" customWidth="1"/>
    <col min="9998" max="9999" width="6.7109375" style="62" customWidth="1"/>
    <col min="10000" max="10000" width="4.7109375" style="62" customWidth="1"/>
    <col min="10001" max="10001" width="6.7109375" style="62" customWidth="1"/>
    <col min="10002" max="10002" width="6.28515625" style="62" customWidth="1"/>
    <col min="10003" max="10003" width="6.7109375" style="62" customWidth="1"/>
    <col min="10004" max="10240" width="9.140625" style="62"/>
    <col min="10241" max="10241" width="10.7109375" style="62" customWidth="1"/>
    <col min="10242" max="10242" width="15.7109375" style="62" customWidth="1"/>
    <col min="10243" max="10243" width="5.7109375" style="62" customWidth="1"/>
    <col min="10244" max="10245" width="6.7109375" style="62" customWidth="1"/>
    <col min="10246" max="10246" width="4.7109375" style="62" customWidth="1"/>
    <col min="10247" max="10247" width="6.7109375" style="62" customWidth="1"/>
    <col min="10248" max="10248" width="6.28515625" style="62" customWidth="1"/>
    <col min="10249" max="10249" width="6.7109375" style="62" customWidth="1"/>
    <col min="10250" max="10250" width="1.7109375" style="62" customWidth="1"/>
    <col min="10251" max="10251" width="10.7109375" style="62" customWidth="1"/>
    <col min="10252" max="10252" width="15.7109375" style="62" customWidth="1"/>
    <col min="10253" max="10253" width="5.7109375" style="62" customWidth="1"/>
    <col min="10254" max="10255" width="6.7109375" style="62" customWidth="1"/>
    <col min="10256" max="10256" width="4.7109375" style="62" customWidth="1"/>
    <col min="10257" max="10257" width="6.7109375" style="62" customWidth="1"/>
    <col min="10258" max="10258" width="6.28515625" style="62" customWidth="1"/>
    <col min="10259" max="10259" width="6.7109375" style="62" customWidth="1"/>
    <col min="10260" max="10496" width="9.140625" style="62"/>
    <col min="10497" max="10497" width="10.7109375" style="62" customWidth="1"/>
    <col min="10498" max="10498" width="15.7109375" style="62" customWidth="1"/>
    <col min="10499" max="10499" width="5.7109375" style="62" customWidth="1"/>
    <col min="10500" max="10501" width="6.7109375" style="62" customWidth="1"/>
    <col min="10502" max="10502" width="4.7109375" style="62" customWidth="1"/>
    <col min="10503" max="10503" width="6.7109375" style="62" customWidth="1"/>
    <col min="10504" max="10504" width="6.28515625" style="62" customWidth="1"/>
    <col min="10505" max="10505" width="6.7109375" style="62" customWidth="1"/>
    <col min="10506" max="10506" width="1.7109375" style="62" customWidth="1"/>
    <col min="10507" max="10507" width="10.7109375" style="62" customWidth="1"/>
    <col min="10508" max="10508" width="15.7109375" style="62" customWidth="1"/>
    <col min="10509" max="10509" width="5.7109375" style="62" customWidth="1"/>
    <col min="10510" max="10511" width="6.7109375" style="62" customWidth="1"/>
    <col min="10512" max="10512" width="4.7109375" style="62" customWidth="1"/>
    <col min="10513" max="10513" width="6.7109375" style="62" customWidth="1"/>
    <col min="10514" max="10514" width="6.28515625" style="62" customWidth="1"/>
    <col min="10515" max="10515" width="6.7109375" style="62" customWidth="1"/>
    <col min="10516" max="10752" width="9.140625" style="62"/>
    <col min="10753" max="10753" width="10.7109375" style="62" customWidth="1"/>
    <col min="10754" max="10754" width="15.7109375" style="62" customWidth="1"/>
    <col min="10755" max="10755" width="5.7109375" style="62" customWidth="1"/>
    <col min="10756" max="10757" width="6.7109375" style="62" customWidth="1"/>
    <col min="10758" max="10758" width="4.7109375" style="62" customWidth="1"/>
    <col min="10759" max="10759" width="6.7109375" style="62" customWidth="1"/>
    <col min="10760" max="10760" width="6.28515625" style="62" customWidth="1"/>
    <col min="10761" max="10761" width="6.7109375" style="62" customWidth="1"/>
    <col min="10762" max="10762" width="1.7109375" style="62" customWidth="1"/>
    <col min="10763" max="10763" width="10.7109375" style="62" customWidth="1"/>
    <col min="10764" max="10764" width="15.7109375" style="62" customWidth="1"/>
    <col min="10765" max="10765" width="5.7109375" style="62" customWidth="1"/>
    <col min="10766" max="10767" width="6.7109375" style="62" customWidth="1"/>
    <col min="10768" max="10768" width="4.7109375" style="62" customWidth="1"/>
    <col min="10769" max="10769" width="6.7109375" style="62" customWidth="1"/>
    <col min="10770" max="10770" width="6.28515625" style="62" customWidth="1"/>
    <col min="10771" max="10771" width="6.7109375" style="62" customWidth="1"/>
    <col min="10772" max="11008" width="9.140625" style="62"/>
    <col min="11009" max="11009" width="10.7109375" style="62" customWidth="1"/>
    <col min="11010" max="11010" width="15.7109375" style="62" customWidth="1"/>
    <col min="11011" max="11011" width="5.7109375" style="62" customWidth="1"/>
    <col min="11012" max="11013" width="6.7109375" style="62" customWidth="1"/>
    <col min="11014" max="11014" width="4.7109375" style="62" customWidth="1"/>
    <col min="11015" max="11015" width="6.7109375" style="62" customWidth="1"/>
    <col min="11016" max="11016" width="6.28515625" style="62" customWidth="1"/>
    <col min="11017" max="11017" width="6.7109375" style="62" customWidth="1"/>
    <col min="11018" max="11018" width="1.7109375" style="62" customWidth="1"/>
    <col min="11019" max="11019" width="10.7109375" style="62" customWidth="1"/>
    <col min="11020" max="11020" width="15.7109375" style="62" customWidth="1"/>
    <col min="11021" max="11021" width="5.7109375" style="62" customWidth="1"/>
    <col min="11022" max="11023" width="6.7109375" style="62" customWidth="1"/>
    <col min="11024" max="11024" width="4.7109375" style="62" customWidth="1"/>
    <col min="11025" max="11025" width="6.7109375" style="62" customWidth="1"/>
    <col min="11026" max="11026" width="6.28515625" style="62" customWidth="1"/>
    <col min="11027" max="11027" width="6.7109375" style="62" customWidth="1"/>
    <col min="11028" max="11264" width="9.140625" style="62"/>
    <col min="11265" max="11265" width="10.7109375" style="62" customWidth="1"/>
    <col min="11266" max="11266" width="15.7109375" style="62" customWidth="1"/>
    <col min="11267" max="11267" width="5.7109375" style="62" customWidth="1"/>
    <col min="11268" max="11269" width="6.7109375" style="62" customWidth="1"/>
    <col min="11270" max="11270" width="4.7109375" style="62" customWidth="1"/>
    <col min="11271" max="11271" width="6.7109375" style="62" customWidth="1"/>
    <col min="11272" max="11272" width="6.28515625" style="62" customWidth="1"/>
    <col min="11273" max="11273" width="6.7109375" style="62" customWidth="1"/>
    <col min="11274" max="11274" width="1.7109375" style="62" customWidth="1"/>
    <col min="11275" max="11275" width="10.7109375" style="62" customWidth="1"/>
    <col min="11276" max="11276" width="15.7109375" style="62" customWidth="1"/>
    <col min="11277" max="11277" width="5.7109375" style="62" customWidth="1"/>
    <col min="11278" max="11279" width="6.7109375" style="62" customWidth="1"/>
    <col min="11280" max="11280" width="4.7109375" style="62" customWidth="1"/>
    <col min="11281" max="11281" width="6.7109375" style="62" customWidth="1"/>
    <col min="11282" max="11282" width="6.28515625" style="62" customWidth="1"/>
    <col min="11283" max="11283" width="6.7109375" style="62" customWidth="1"/>
    <col min="11284" max="11520" width="9.140625" style="62"/>
    <col min="11521" max="11521" width="10.7109375" style="62" customWidth="1"/>
    <col min="11522" max="11522" width="15.7109375" style="62" customWidth="1"/>
    <col min="11523" max="11523" width="5.7109375" style="62" customWidth="1"/>
    <col min="11524" max="11525" width="6.7109375" style="62" customWidth="1"/>
    <col min="11526" max="11526" width="4.7109375" style="62" customWidth="1"/>
    <col min="11527" max="11527" width="6.7109375" style="62" customWidth="1"/>
    <col min="11528" max="11528" width="6.28515625" style="62" customWidth="1"/>
    <col min="11529" max="11529" width="6.7109375" style="62" customWidth="1"/>
    <col min="11530" max="11530" width="1.7109375" style="62" customWidth="1"/>
    <col min="11531" max="11531" width="10.7109375" style="62" customWidth="1"/>
    <col min="11532" max="11532" width="15.7109375" style="62" customWidth="1"/>
    <col min="11533" max="11533" width="5.7109375" style="62" customWidth="1"/>
    <col min="11534" max="11535" width="6.7109375" style="62" customWidth="1"/>
    <col min="11536" max="11536" width="4.7109375" style="62" customWidth="1"/>
    <col min="11537" max="11537" width="6.7109375" style="62" customWidth="1"/>
    <col min="11538" max="11538" width="6.28515625" style="62" customWidth="1"/>
    <col min="11539" max="11539" width="6.7109375" style="62" customWidth="1"/>
    <col min="11540" max="11776" width="9.140625" style="62"/>
    <col min="11777" max="11777" width="10.7109375" style="62" customWidth="1"/>
    <col min="11778" max="11778" width="15.7109375" style="62" customWidth="1"/>
    <col min="11779" max="11779" width="5.7109375" style="62" customWidth="1"/>
    <col min="11780" max="11781" width="6.7109375" style="62" customWidth="1"/>
    <col min="11782" max="11782" width="4.7109375" style="62" customWidth="1"/>
    <col min="11783" max="11783" width="6.7109375" style="62" customWidth="1"/>
    <col min="11784" max="11784" width="6.28515625" style="62" customWidth="1"/>
    <col min="11785" max="11785" width="6.7109375" style="62" customWidth="1"/>
    <col min="11786" max="11786" width="1.7109375" style="62" customWidth="1"/>
    <col min="11787" max="11787" width="10.7109375" style="62" customWidth="1"/>
    <col min="11788" max="11788" width="15.7109375" style="62" customWidth="1"/>
    <col min="11789" max="11789" width="5.7109375" style="62" customWidth="1"/>
    <col min="11790" max="11791" width="6.7109375" style="62" customWidth="1"/>
    <col min="11792" max="11792" width="4.7109375" style="62" customWidth="1"/>
    <col min="11793" max="11793" width="6.7109375" style="62" customWidth="1"/>
    <col min="11794" max="11794" width="6.28515625" style="62" customWidth="1"/>
    <col min="11795" max="11795" width="6.7109375" style="62" customWidth="1"/>
    <col min="11796" max="12032" width="9.140625" style="62"/>
    <col min="12033" max="12033" width="10.7109375" style="62" customWidth="1"/>
    <col min="12034" max="12034" width="15.7109375" style="62" customWidth="1"/>
    <col min="12035" max="12035" width="5.7109375" style="62" customWidth="1"/>
    <col min="12036" max="12037" width="6.7109375" style="62" customWidth="1"/>
    <col min="12038" max="12038" width="4.7109375" style="62" customWidth="1"/>
    <col min="12039" max="12039" width="6.7109375" style="62" customWidth="1"/>
    <col min="12040" max="12040" width="6.28515625" style="62" customWidth="1"/>
    <col min="12041" max="12041" width="6.7109375" style="62" customWidth="1"/>
    <col min="12042" max="12042" width="1.7109375" style="62" customWidth="1"/>
    <col min="12043" max="12043" width="10.7109375" style="62" customWidth="1"/>
    <col min="12044" max="12044" width="15.7109375" style="62" customWidth="1"/>
    <col min="12045" max="12045" width="5.7109375" style="62" customWidth="1"/>
    <col min="12046" max="12047" width="6.7109375" style="62" customWidth="1"/>
    <col min="12048" max="12048" width="4.7109375" style="62" customWidth="1"/>
    <col min="12049" max="12049" width="6.7109375" style="62" customWidth="1"/>
    <col min="12050" max="12050" width="6.28515625" style="62" customWidth="1"/>
    <col min="12051" max="12051" width="6.7109375" style="62" customWidth="1"/>
    <col min="12052" max="12288" width="9.140625" style="62"/>
    <col min="12289" max="12289" width="10.7109375" style="62" customWidth="1"/>
    <col min="12290" max="12290" width="15.7109375" style="62" customWidth="1"/>
    <col min="12291" max="12291" width="5.7109375" style="62" customWidth="1"/>
    <col min="12292" max="12293" width="6.7109375" style="62" customWidth="1"/>
    <col min="12294" max="12294" width="4.7109375" style="62" customWidth="1"/>
    <col min="12295" max="12295" width="6.7109375" style="62" customWidth="1"/>
    <col min="12296" max="12296" width="6.28515625" style="62" customWidth="1"/>
    <col min="12297" max="12297" width="6.7109375" style="62" customWidth="1"/>
    <col min="12298" max="12298" width="1.7109375" style="62" customWidth="1"/>
    <col min="12299" max="12299" width="10.7109375" style="62" customWidth="1"/>
    <col min="12300" max="12300" width="15.7109375" style="62" customWidth="1"/>
    <col min="12301" max="12301" width="5.7109375" style="62" customWidth="1"/>
    <col min="12302" max="12303" width="6.7109375" style="62" customWidth="1"/>
    <col min="12304" max="12304" width="4.7109375" style="62" customWidth="1"/>
    <col min="12305" max="12305" width="6.7109375" style="62" customWidth="1"/>
    <col min="12306" max="12306" width="6.28515625" style="62" customWidth="1"/>
    <col min="12307" max="12307" width="6.7109375" style="62" customWidth="1"/>
    <col min="12308" max="12544" width="9.140625" style="62"/>
    <col min="12545" max="12545" width="10.7109375" style="62" customWidth="1"/>
    <col min="12546" max="12546" width="15.7109375" style="62" customWidth="1"/>
    <col min="12547" max="12547" width="5.7109375" style="62" customWidth="1"/>
    <col min="12548" max="12549" width="6.7109375" style="62" customWidth="1"/>
    <col min="12550" max="12550" width="4.7109375" style="62" customWidth="1"/>
    <col min="12551" max="12551" width="6.7109375" style="62" customWidth="1"/>
    <col min="12552" max="12552" width="6.28515625" style="62" customWidth="1"/>
    <col min="12553" max="12553" width="6.7109375" style="62" customWidth="1"/>
    <col min="12554" max="12554" width="1.7109375" style="62" customWidth="1"/>
    <col min="12555" max="12555" width="10.7109375" style="62" customWidth="1"/>
    <col min="12556" max="12556" width="15.7109375" style="62" customWidth="1"/>
    <col min="12557" max="12557" width="5.7109375" style="62" customWidth="1"/>
    <col min="12558" max="12559" width="6.7109375" style="62" customWidth="1"/>
    <col min="12560" max="12560" width="4.7109375" style="62" customWidth="1"/>
    <col min="12561" max="12561" width="6.7109375" style="62" customWidth="1"/>
    <col min="12562" max="12562" width="6.28515625" style="62" customWidth="1"/>
    <col min="12563" max="12563" width="6.7109375" style="62" customWidth="1"/>
    <col min="12564" max="12800" width="9.140625" style="62"/>
    <col min="12801" max="12801" width="10.7109375" style="62" customWidth="1"/>
    <col min="12802" max="12802" width="15.7109375" style="62" customWidth="1"/>
    <col min="12803" max="12803" width="5.7109375" style="62" customWidth="1"/>
    <col min="12804" max="12805" width="6.7109375" style="62" customWidth="1"/>
    <col min="12806" max="12806" width="4.7109375" style="62" customWidth="1"/>
    <col min="12807" max="12807" width="6.7109375" style="62" customWidth="1"/>
    <col min="12808" max="12808" width="6.28515625" style="62" customWidth="1"/>
    <col min="12809" max="12809" width="6.7109375" style="62" customWidth="1"/>
    <col min="12810" max="12810" width="1.7109375" style="62" customWidth="1"/>
    <col min="12811" max="12811" width="10.7109375" style="62" customWidth="1"/>
    <col min="12812" max="12812" width="15.7109375" style="62" customWidth="1"/>
    <col min="12813" max="12813" width="5.7109375" style="62" customWidth="1"/>
    <col min="12814" max="12815" width="6.7109375" style="62" customWidth="1"/>
    <col min="12816" max="12816" width="4.7109375" style="62" customWidth="1"/>
    <col min="12817" max="12817" width="6.7109375" style="62" customWidth="1"/>
    <col min="12818" max="12818" width="6.28515625" style="62" customWidth="1"/>
    <col min="12819" max="12819" width="6.7109375" style="62" customWidth="1"/>
    <col min="12820" max="13056" width="9.140625" style="62"/>
    <col min="13057" max="13057" width="10.7109375" style="62" customWidth="1"/>
    <col min="13058" max="13058" width="15.7109375" style="62" customWidth="1"/>
    <col min="13059" max="13059" width="5.7109375" style="62" customWidth="1"/>
    <col min="13060" max="13061" width="6.7109375" style="62" customWidth="1"/>
    <col min="13062" max="13062" width="4.7109375" style="62" customWidth="1"/>
    <col min="13063" max="13063" width="6.7109375" style="62" customWidth="1"/>
    <col min="13064" max="13064" width="6.28515625" style="62" customWidth="1"/>
    <col min="13065" max="13065" width="6.7109375" style="62" customWidth="1"/>
    <col min="13066" max="13066" width="1.7109375" style="62" customWidth="1"/>
    <col min="13067" max="13067" width="10.7109375" style="62" customWidth="1"/>
    <col min="13068" max="13068" width="15.7109375" style="62" customWidth="1"/>
    <col min="13069" max="13069" width="5.7109375" style="62" customWidth="1"/>
    <col min="13070" max="13071" width="6.7109375" style="62" customWidth="1"/>
    <col min="13072" max="13072" width="4.7109375" style="62" customWidth="1"/>
    <col min="13073" max="13073" width="6.7109375" style="62" customWidth="1"/>
    <col min="13074" max="13074" width="6.28515625" style="62" customWidth="1"/>
    <col min="13075" max="13075" width="6.7109375" style="62" customWidth="1"/>
    <col min="13076" max="13312" width="9.140625" style="62"/>
    <col min="13313" max="13313" width="10.7109375" style="62" customWidth="1"/>
    <col min="13314" max="13314" width="15.7109375" style="62" customWidth="1"/>
    <col min="13315" max="13315" width="5.7109375" style="62" customWidth="1"/>
    <col min="13316" max="13317" width="6.7109375" style="62" customWidth="1"/>
    <col min="13318" max="13318" width="4.7109375" style="62" customWidth="1"/>
    <col min="13319" max="13319" width="6.7109375" style="62" customWidth="1"/>
    <col min="13320" max="13320" width="6.28515625" style="62" customWidth="1"/>
    <col min="13321" max="13321" width="6.7109375" style="62" customWidth="1"/>
    <col min="13322" max="13322" width="1.7109375" style="62" customWidth="1"/>
    <col min="13323" max="13323" width="10.7109375" style="62" customWidth="1"/>
    <col min="13324" max="13324" width="15.7109375" style="62" customWidth="1"/>
    <col min="13325" max="13325" width="5.7109375" style="62" customWidth="1"/>
    <col min="13326" max="13327" width="6.7109375" style="62" customWidth="1"/>
    <col min="13328" max="13328" width="4.7109375" style="62" customWidth="1"/>
    <col min="13329" max="13329" width="6.7109375" style="62" customWidth="1"/>
    <col min="13330" max="13330" width="6.28515625" style="62" customWidth="1"/>
    <col min="13331" max="13331" width="6.7109375" style="62" customWidth="1"/>
    <col min="13332" max="13568" width="9.140625" style="62"/>
    <col min="13569" max="13569" width="10.7109375" style="62" customWidth="1"/>
    <col min="13570" max="13570" width="15.7109375" style="62" customWidth="1"/>
    <col min="13571" max="13571" width="5.7109375" style="62" customWidth="1"/>
    <col min="13572" max="13573" width="6.7109375" style="62" customWidth="1"/>
    <col min="13574" max="13574" width="4.7109375" style="62" customWidth="1"/>
    <col min="13575" max="13575" width="6.7109375" style="62" customWidth="1"/>
    <col min="13576" max="13576" width="6.28515625" style="62" customWidth="1"/>
    <col min="13577" max="13577" width="6.7109375" style="62" customWidth="1"/>
    <col min="13578" max="13578" width="1.7109375" style="62" customWidth="1"/>
    <col min="13579" max="13579" width="10.7109375" style="62" customWidth="1"/>
    <col min="13580" max="13580" width="15.7109375" style="62" customWidth="1"/>
    <col min="13581" max="13581" width="5.7109375" style="62" customWidth="1"/>
    <col min="13582" max="13583" width="6.7109375" style="62" customWidth="1"/>
    <col min="13584" max="13584" width="4.7109375" style="62" customWidth="1"/>
    <col min="13585" max="13585" width="6.7109375" style="62" customWidth="1"/>
    <col min="13586" max="13586" width="6.28515625" style="62" customWidth="1"/>
    <col min="13587" max="13587" width="6.7109375" style="62" customWidth="1"/>
    <col min="13588" max="13824" width="9.140625" style="62"/>
    <col min="13825" max="13825" width="10.7109375" style="62" customWidth="1"/>
    <col min="13826" max="13826" width="15.7109375" style="62" customWidth="1"/>
    <col min="13827" max="13827" width="5.7109375" style="62" customWidth="1"/>
    <col min="13828" max="13829" width="6.7109375" style="62" customWidth="1"/>
    <col min="13830" max="13830" width="4.7109375" style="62" customWidth="1"/>
    <col min="13831" max="13831" width="6.7109375" style="62" customWidth="1"/>
    <col min="13832" max="13832" width="6.28515625" style="62" customWidth="1"/>
    <col min="13833" max="13833" width="6.7109375" style="62" customWidth="1"/>
    <col min="13834" max="13834" width="1.7109375" style="62" customWidth="1"/>
    <col min="13835" max="13835" width="10.7109375" style="62" customWidth="1"/>
    <col min="13836" max="13836" width="15.7109375" style="62" customWidth="1"/>
    <col min="13837" max="13837" width="5.7109375" style="62" customWidth="1"/>
    <col min="13838" max="13839" width="6.7109375" style="62" customWidth="1"/>
    <col min="13840" max="13840" width="4.7109375" style="62" customWidth="1"/>
    <col min="13841" max="13841" width="6.7109375" style="62" customWidth="1"/>
    <col min="13842" max="13842" width="6.28515625" style="62" customWidth="1"/>
    <col min="13843" max="13843" width="6.7109375" style="62" customWidth="1"/>
    <col min="13844" max="14080" width="9.140625" style="62"/>
    <col min="14081" max="14081" width="10.7109375" style="62" customWidth="1"/>
    <col min="14082" max="14082" width="15.7109375" style="62" customWidth="1"/>
    <col min="14083" max="14083" width="5.7109375" style="62" customWidth="1"/>
    <col min="14084" max="14085" width="6.7109375" style="62" customWidth="1"/>
    <col min="14086" max="14086" width="4.7109375" style="62" customWidth="1"/>
    <col min="14087" max="14087" width="6.7109375" style="62" customWidth="1"/>
    <col min="14088" max="14088" width="6.28515625" style="62" customWidth="1"/>
    <col min="14089" max="14089" width="6.7109375" style="62" customWidth="1"/>
    <col min="14090" max="14090" width="1.7109375" style="62" customWidth="1"/>
    <col min="14091" max="14091" width="10.7109375" style="62" customWidth="1"/>
    <col min="14092" max="14092" width="15.7109375" style="62" customWidth="1"/>
    <col min="14093" max="14093" width="5.7109375" style="62" customWidth="1"/>
    <col min="14094" max="14095" width="6.7109375" style="62" customWidth="1"/>
    <col min="14096" max="14096" width="4.7109375" style="62" customWidth="1"/>
    <col min="14097" max="14097" width="6.7109375" style="62" customWidth="1"/>
    <col min="14098" max="14098" width="6.28515625" style="62" customWidth="1"/>
    <col min="14099" max="14099" width="6.7109375" style="62" customWidth="1"/>
    <col min="14100" max="14336" width="9.140625" style="62"/>
    <col min="14337" max="14337" width="10.7109375" style="62" customWidth="1"/>
    <col min="14338" max="14338" width="15.7109375" style="62" customWidth="1"/>
    <col min="14339" max="14339" width="5.7109375" style="62" customWidth="1"/>
    <col min="14340" max="14341" width="6.7109375" style="62" customWidth="1"/>
    <col min="14342" max="14342" width="4.7109375" style="62" customWidth="1"/>
    <col min="14343" max="14343" width="6.7109375" style="62" customWidth="1"/>
    <col min="14344" max="14344" width="6.28515625" style="62" customWidth="1"/>
    <col min="14345" max="14345" width="6.7109375" style="62" customWidth="1"/>
    <col min="14346" max="14346" width="1.7109375" style="62" customWidth="1"/>
    <col min="14347" max="14347" width="10.7109375" style="62" customWidth="1"/>
    <col min="14348" max="14348" width="15.7109375" style="62" customWidth="1"/>
    <col min="14349" max="14349" width="5.7109375" style="62" customWidth="1"/>
    <col min="14350" max="14351" width="6.7109375" style="62" customWidth="1"/>
    <col min="14352" max="14352" width="4.7109375" style="62" customWidth="1"/>
    <col min="14353" max="14353" width="6.7109375" style="62" customWidth="1"/>
    <col min="14354" max="14354" width="6.28515625" style="62" customWidth="1"/>
    <col min="14355" max="14355" width="6.7109375" style="62" customWidth="1"/>
    <col min="14356" max="14592" width="9.140625" style="62"/>
    <col min="14593" max="14593" width="10.7109375" style="62" customWidth="1"/>
    <col min="14594" max="14594" width="15.7109375" style="62" customWidth="1"/>
    <col min="14595" max="14595" width="5.7109375" style="62" customWidth="1"/>
    <col min="14596" max="14597" width="6.7109375" style="62" customWidth="1"/>
    <col min="14598" max="14598" width="4.7109375" style="62" customWidth="1"/>
    <col min="14599" max="14599" width="6.7109375" style="62" customWidth="1"/>
    <col min="14600" max="14600" width="6.28515625" style="62" customWidth="1"/>
    <col min="14601" max="14601" width="6.7109375" style="62" customWidth="1"/>
    <col min="14602" max="14602" width="1.7109375" style="62" customWidth="1"/>
    <col min="14603" max="14603" width="10.7109375" style="62" customWidth="1"/>
    <col min="14604" max="14604" width="15.7109375" style="62" customWidth="1"/>
    <col min="14605" max="14605" width="5.7109375" style="62" customWidth="1"/>
    <col min="14606" max="14607" width="6.7109375" style="62" customWidth="1"/>
    <col min="14608" max="14608" width="4.7109375" style="62" customWidth="1"/>
    <col min="14609" max="14609" width="6.7109375" style="62" customWidth="1"/>
    <col min="14610" max="14610" width="6.28515625" style="62" customWidth="1"/>
    <col min="14611" max="14611" width="6.7109375" style="62" customWidth="1"/>
    <col min="14612" max="14848" width="9.140625" style="62"/>
    <col min="14849" max="14849" width="10.7109375" style="62" customWidth="1"/>
    <col min="14850" max="14850" width="15.7109375" style="62" customWidth="1"/>
    <col min="14851" max="14851" width="5.7109375" style="62" customWidth="1"/>
    <col min="14852" max="14853" width="6.7109375" style="62" customWidth="1"/>
    <col min="14854" max="14854" width="4.7109375" style="62" customWidth="1"/>
    <col min="14855" max="14855" width="6.7109375" style="62" customWidth="1"/>
    <col min="14856" max="14856" width="6.28515625" style="62" customWidth="1"/>
    <col min="14857" max="14857" width="6.7109375" style="62" customWidth="1"/>
    <col min="14858" max="14858" width="1.7109375" style="62" customWidth="1"/>
    <col min="14859" max="14859" width="10.7109375" style="62" customWidth="1"/>
    <col min="14860" max="14860" width="15.7109375" style="62" customWidth="1"/>
    <col min="14861" max="14861" width="5.7109375" style="62" customWidth="1"/>
    <col min="14862" max="14863" width="6.7109375" style="62" customWidth="1"/>
    <col min="14864" max="14864" width="4.7109375" style="62" customWidth="1"/>
    <col min="14865" max="14865" width="6.7109375" style="62" customWidth="1"/>
    <col min="14866" max="14866" width="6.28515625" style="62" customWidth="1"/>
    <col min="14867" max="14867" width="6.7109375" style="62" customWidth="1"/>
    <col min="14868" max="15104" width="9.140625" style="62"/>
    <col min="15105" max="15105" width="10.7109375" style="62" customWidth="1"/>
    <col min="15106" max="15106" width="15.7109375" style="62" customWidth="1"/>
    <col min="15107" max="15107" width="5.7109375" style="62" customWidth="1"/>
    <col min="15108" max="15109" width="6.7109375" style="62" customWidth="1"/>
    <col min="15110" max="15110" width="4.7109375" style="62" customWidth="1"/>
    <col min="15111" max="15111" width="6.7109375" style="62" customWidth="1"/>
    <col min="15112" max="15112" width="6.28515625" style="62" customWidth="1"/>
    <col min="15113" max="15113" width="6.7109375" style="62" customWidth="1"/>
    <col min="15114" max="15114" width="1.7109375" style="62" customWidth="1"/>
    <col min="15115" max="15115" width="10.7109375" style="62" customWidth="1"/>
    <col min="15116" max="15116" width="15.7109375" style="62" customWidth="1"/>
    <col min="15117" max="15117" width="5.7109375" style="62" customWidth="1"/>
    <col min="15118" max="15119" width="6.7109375" style="62" customWidth="1"/>
    <col min="15120" max="15120" width="4.7109375" style="62" customWidth="1"/>
    <col min="15121" max="15121" width="6.7109375" style="62" customWidth="1"/>
    <col min="15122" max="15122" width="6.28515625" style="62" customWidth="1"/>
    <col min="15123" max="15123" width="6.7109375" style="62" customWidth="1"/>
    <col min="15124" max="15360" width="9.140625" style="62"/>
    <col min="15361" max="15361" width="10.7109375" style="62" customWidth="1"/>
    <col min="15362" max="15362" width="15.7109375" style="62" customWidth="1"/>
    <col min="15363" max="15363" width="5.7109375" style="62" customWidth="1"/>
    <col min="15364" max="15365" width="6.7109375" style="62" customWidth="1"/>
    <col min="15366" max="15366" width="4.7109375" style="62" customWidth="1"/>
    <col min="15367" max="15367" width="6.7109375" style="62" customWidth="1"/>
    <col min="15368" max="15368" width="6.28515625" style="62" customWidth="1"/>
    <col min="15369" max="15369" width="6.7109375" style="62" customWidth="1"/>
    <col min="15370" max="15370" width="1.7109375" style="62" customWidth="1"/>
    <col min="15371" max="15371" width="10.7109375" style="62" customWidth="1"/>
    <col min="15372" max="15372" width="15.7109375" style="62" customWidth="1"/>
    <col min="15373" max="15373" width="5.7109375" style="62" customWidth="1"/>
    <col min="15374" max="15375" width="6.7109375" style="62" customWidth="1"/>
    <col min="15376" max="15376" width="4.7109375" style="62" customWidth="1"/>
    <col min="15377" max="15377" width="6.7109375" style="62" customWidth="1"/>
    <col min="15378" max="15378" width="6.28515625" style="62" customWidth="1"/>
    <col min="15379" max="15379" width="6.7109375" style="62" customWidth="1"/>
    <col min="15380" max="15616" width="9.140625" style="62"/>
    <col min="15617" max="15617" width="10.7109375" style="62" customWidth="1"/>
    <col min="15618" max="15618" width="15.7109375" style="62" customWidth="1"/>
    <col min="15619" max="15619" width="5.7109375" style="62" customWidth="1"/>
    <col min="15620" max="15621" width="6.7109375" style="62" customWidth="1"/>
    <col min="15622" max="15622" width="4.7109375" style="62" customWidth="1"/>
    <col min="15623" max="15623" width="6.7109375" style="62" customWidth="1"/>
    <col min="15624" max="15624" width="6.28515625" style="62" customWidth="1"/>
    <col min="15625" max="15625" width="6.7109375" style="62" customWidth="1"/>
    <col min="15626" max="15626" width="1.7109375" style="62" customWidth="1"/>
    <col min="15627" max="15627" width="10.7109375" style="62" customWidth="1"/>
    <col min="15628" max="15628" width="15.7109375" style="62" customWidth="1"/>
    <col min="15629" max="15629" width="5.7109375" style="62" customWidth="1"/>
    <col min="15630" max="15631" width="6.7109375" style="62" customWidth="1"/>
    <col min="15632" max="15632" width="4.7109375" style="62" customWidth="1"/>
    <col min="15633" max="15633" width="6.7109375" style="62" customWidth="1"/>
    <col min="15634" max="15634" width="6.28515625" style="62" customWidth="1"/>
    <col min="15635" max="15635" width="6.7109375" style="62" customWidth="1"/>
    <col min="15636" max="15872" width="9.140625" style="62"/>
    <col min="15873" max="15873" width="10.7109375" style="62" customWidth="1"/>
    <col min="15874" max="15874" width="15.7109375" style="62" customWidth="1"/>
    <col min="15875" max="15875" width="5.7109375" style="62" customWidth="1"/>
    <col min="15876" max="15877" width="6.7109375" style="62" customWidth="1"/>
    <col min="15878" max="15878" width="4.7109375" style="62" customWidth="1"/>
    <col min="15879" max="15879" width="6.7109375" style="62" customWidth="1"/>
    <col min="15880" max="15880" width="6.28515625" style="62" customWidth="1"/>
    <col min="15881" max="15881" width="6.7109375" style="62" customWidth="1"/>
    <col min="15882" max="15882" width="1.7109375" style="62" customWidth="1"/>
    <col min="15883" max="15883" width="10.7109375" style="62" customWidth="1"/>
    <col min="15884" max="15884" width="15.7109375" style="62" customWidth="1"/>
    <col min="15885" max="15885" width="5.7109375" style="62" customWidth="1"/>
    <col min="15886" max="15887" width="6.7109375" style="62" customWidth="1"/>
    <col min="15888" max="15888" width="4.7109375" style="62" customWidth="1"/>
    <col min="15889" max="15889" width="6.7109375" style="62" customWidth="1"/>
    <col min="15890" max="15890" width="6.28515625" style="62" customWidth="1"/>
    <col min="15891" max="15891" width="6.7109375" style="62" customWidth="1"/>
    <col min="15892" max="16128" width="9.140625" style="62"/>
    <col min="16129" max="16129" width="10.7109375" style="62" customWidth="1"/>
    <col min="16130" max="16130" width="15.7109375" style="62" customWidth="1"/>
    <col min="16131" max="16131" width="5.7109375" style="62" customWidth="1"/>
    <col min="16132" max="16133" width="6.7109375" style="62" customWidth="1"/>
    <col min="16134" max="16134" width="4.7109375" style="62" customWidth="1"/>
    <col min="16135" max="16135" width="6.7109375" style="62" customWidth="1"/>
    <col min="16136" max="16136" width="6.28515625" style="62" customWidth="1"/>
    <col min="16137" max="16137" width="6.7109375" style="62" customWidth="1"/>
    <col min="16138" max="16138" width="1.7109375" style="62" customWidth="1"/>
    <col min="16139" max="16139" width="10.7109375" style="62" customWidth="1"/>
    <col min="16140" max="16140" width="15.7109375" style="62" customWidth="1"/>
    <col min="16141" max="16141" width="5.7109375" style="62" customWidth="1"/>
    <col min="16142" max="16143" width="6.7109375" style="62" customWidth="1"/>
    <col min="16144" max="16144" width="4.7109375" style="62" customWidth="1"/>
    <col min="16145" max="16145" width="6.7109375" style="62" customWidth="1"/>
    <col min="16146" max="16146" width="6.28515625" style="62" customWidth="1"/>
    <col min="16147" max="16147" width="6.7109375" style="62" customWidth="1"/>
    <col min="16148" max="16384" width="9.140625" style="62"/>
  </cols>
  <sheetData>
    <row r="1" spans="1:19" ht="26.25" x14ac:dyDescent="0.4">
      <c r="B1" s="243" t="s">
        <v>111</v>
      </c>
      <c r="C1" s="243"/>
      <c r="D1" s="245" t="s">
        <v>1</v>
      </c>
      <c r="E1" s="245"/>
      <c r="F1" s="245"/>
      <c r="G1" s="245"/>
      <c r="H1" s="245"/>
      <c r="I1" s="245"/>
      <c r="K1" s="96" t="s">
        <v>112</v>
      </c>
      <c r="L1" s="246" t="s">
        <v>113</v>
      </c>
      <c r="M1" s="246"/>
      <c r="N1" s="246"/>
      <c r="O1" s="247" t="s">
        <v>114</v>
      </c>
      <c r="P1" s="247"/>
      <c r="Q1" s="248" t="s">
        <v>115</v>
      </c>
      <c r="R1" s="248"/>
      <c r="S1" s="248"/>
    </row>
    <row r="2" spans="1:19" ht="6" customHeight="1" thickBot="1" x14ac:dyDescent="0.25">
      <c r="B2" s="244"/>
      <c r="C2" s="244"/>
    </row>
    <row r="3" spans="1:19" ht="20.100000000000001" customHeight="1" thickBot="1" x14ac:dyDescent="0.25">
      <c r="A3" s="98" t="s">
        <v>5</v>
      </c>
      <c r="B3" s="249" t="s">
        <v>116</v>
      </c>
      <c r="C3" s="250"/>
      <c r="D3" s="250"/>
      <c r="E3" s="250"/>
      <c r="F3" s="250"/>
      <c r="G3" s="250"/>
      <c r="H3" s="250"/>
      <c r="I3" s="251"/>
      <c r="K3" s="98" t="s">
        <v>7</v>
      </c>
      <c r="L3" s="249" t="s">
        <v>117</v>
      </c>
      <c r="M3" s="250"/>
      <c r="N3" s="250"/>
      <c r="O3" s="250"/>
      <c r="P3" s="250"/>
      <c r="Q3" s="250"/>
      <c r="R3" s="250"/>
      <c r="S3" s="251"/>
    </row>
    <row r="4" spans="1:19" ht="5.0999999999999996" customHeight="1" thickBot="1" x14ac:dyDescent="0.25"/>
    <row r="5" spans="1:19" ht="12.95" customHeight="1" x14ac:dyDescent="0.2">
      <c r="A5" s="239" t="s">
        <v>9</v>
      </c>
      <c r="B5" s="240"/>
      <c r="C5" s="241" t="s">
        <v>10</v>
      </c>
      <c r="D5" s="232" t="s">
        <v>11</v>
      </c>
      <c r="E5" s="233"/>
      <c r="F5" s="233"/>
      <c r="G5" s="234"/>
      <c r="H5" s="235" t="s">
        <v>13</v>
      </c>
      <c r="I5" s="236"/>
      <c r="K5" s="239" t="s">
        <v>9</v>
      </c>
      <c r="L5" s="240"/>
      <c r="M5" s="241" t="s">
        <v>10</v>
      </c>
      <c r="N5" s="232" t="s">
        <v>11</v>
      </c>
      <c r="O5" s="233"/>
      <c r="P5" s="233"/>
      <c r="Q5" s="234"/>
      <c r="R5" s="235" t="s">
        <v>13</v>
      </c>
      <c r="S5" s="236"/>
    </row>
    <row r="6" spans="1:19" ht="12.95" customHeight="1" thickBot="1" x14ac:dyDescent="0.25">
      <c r="A6" s="237" t="s">
        <v>14</v>
      </c>
      <c r="B6" s="238"/>
      <c r="C6" s="242"/>
      <c r="D6" s="99" t="s">
        <v>15</v>
      </c>
      <c r="E6" s="100" t="s">
        <v>16</v>
      </c>
      <c r="F6" s="100" t="s">
        <v>17</v>
      </c>
      <c r="G6" s="101" t="s">
        <v>18</v>
      </c>
      <c r="H6" s="102" t="s">
        <v>12</v>
      </c>
      <c r="I6" s="103" t="s">
        <v>19</v>
      </c>
      <c r="K6" s="237" t="s">
        <v>14</v>
      </c>
      <c r="L6" s="238"/>
      <c r="M6" s="242"/>
      <c r="N6" s="99" t="s">
        <v>15</v>
      </c>
      <c r="O6" s="100" t="s">
        <v>16</v>
      </c>
      <c r="P6" s="100" t="s">
        <v>17</v>
      </c>
      <c r="Q6" s="101" t="s">
        <v>18</v>
      </c>
      <c r="R6" s="102" t="s">
        <v>12</v>
      </c>
      <c r="S6" s="103" t="s">
        <v>19</v>
      </c>
    </row>
    <row r="7" spans="1:19" ht="5.0999999999999996" customHeight="1" thickBot="1" x14ac:dyDescent="0.25">
      <c r="A7" s="104"/>
      <c r="B7" s="104"/>
      <c r="K7" s="104"/>
      <c r="L7" s="104"/>
    </row>
    <row r="8" spans="1:19" ht="12.95" customHeight="1" x14ac:dyDescent="0.2">
      <c r="A8" s="220" t="s">
        <v>118</v>
      </c>
      <c r="B8" s="221"/>
      <c r="C8" s="105">
        <v>1</v>
      </c>
      <c r="D8" s="106">
        <v>162</v>
      </c>
      <c r="E8" s="107">
        <v>62</v>
      </c>
      <c r="F8" s="107">
        <v>4</v>
      </c>
      <c r="G8" s="108">
        <f>IF(AND(ISBLANK(D8),ISBLANK(E8)),"",D8+E8)</f>
        <v>224</v>
      </c>
      <c r="H8" s="109">
        <f>IF(OR(ISNUMBER($G8),ISNUMBER($Q8)),(SIGN(N($G8)-N($Q8))+1)/2,"")</f>
        <v>1</v>
      </c>
      <c r="I8" s="110"/>
      <c r="K8" s="220" t="s">
        <v>119</v>
      </c>
      <c r="L8" s="221"/>
      <c r="M8" s="105">
        <v>1</v>
      </c>
      <c r="N8" s="106">
        <v>156</v>
      </c>
      <c r="O8" s="107">
        <v>61</v>
      </c>
      <c r="P8" s="107">
        <v>9</v>
      </c>
      <c r="Q8" s="108">
        <f>IF(AND(ISBLANK(N8),ISBLANK(O8)),"",N8+O8)</f>
        <v>217</v>
      </c>
      <c r="R8" s="109">
        <f>IF(ISNUMBER($H8),1-$H8,"")</f>
        <v>0</v>
      </c>
      <c r="S8" s="110"/>
    </row>
    <row r="9" spans="1:19" ht="12.95" customHeight="1" x14ac:dyDescent="0.2">
      <c r="A9" s="222"/>
      <c r="B9" s="223"/>
      <c r="C9" s="111">
        <v>2</v>
      </c>
      <c r="D9" s="112">
        <v>133</v>
      </c>
      <c r="E9" s="113">
        <v>70</v>
      </c>
      <c r="F9" s="113">
        <v>1</v>
      </c>
      <c r="G9" s="114">
        <f>IF(AND(ISBLANK(D9),ISBLANK(E9)),"",D9+E9)</f>
        <v>203</v>
      </c>
      <c r="H9" s="115">
        <f>IF(OR(ISNUMBER($G9),ISNUMBER($Q9)),(SIGN(N($G9)-N($Q9))+1)/2,"")</f>
        <v>0.5</v>
      </c>
      <c r="I9" s="110"/>
      <c r="K9" s="222"/>
      <c r="L9" s="223"/>
      <c r="M9" s="111">
        <v>2</v>
      </c>
      <c r="N9" s="112">
        <v>149</v>
      </c>
      <c r="O9" s="113">
        <v>54</v>
      </c>
      <c r="P9" s="113">
        <v>7</v>
      </c>
      <c r="Q9" s="114">
        <f>IF(AND(ISBLANK(N9),ISBLANK(O9)),"",N9+O9)</f>
        <v>203</v>
      </c>
      <c r="R9" s="115">
        <f>IF(ISNUMBER($H9),1-$H9,"")</f>
        <v>0.5</v>
      </c>
      <c r="S9" s="110"/>
    </row>
    <row r="10" spans="1:19" ht="12.95" customHeight="1" thickBot="1" x14ac:dyDescent="0.25">
      <c r="A10" s="224" t="s">
        <v>120</v>
      </c>
      <c r="B10" s="225"/>
      <c r="C10" s="111">
        <v>3</v>
      </c>
      <c r="D10" s="112"/>
      <c r="E10" s="113"/>
      <c r="F10" s="113"/>
      <c r="G10" s="114" t="str">
        <f>IF(AND(ISBLANK(D10),ISBLANK(E10)),"",D10+E10)</f>
        <v/>
      </c>
      <c r="H10" s="115" t="str">
        <f>IF(OR(ISNUMBER($G10),ISNUMBER($Q10)),(SIGN(N($G10)-N($Q10))+1)/2,"")</f>
        <v/>
      </c>
      <c r="I10" s="110"/>
      <c r="K10" s="224" t="s">
        <v>75</v>
      </c>
      <c r="L10" s="225"/>
      <c r="M10" s="111">
        <v>3</v>
      </c>
      <c r="N10" s="112"/>
      <c r="O10" s="113"/>
      <c r="P10" s="113"/>
      <c r="Q10" s="114" t="str">
        <f>IF(AND(ISBLANK(N10),ISBLANK(O10)),"",N10+O10)</f>
        <v/>
      </c>
      <c r="R10" s="115" t="str">
        <f>IF(ISNUMBER($H10),1-$H10,"")</f>
        <v/>
      </c>
      <c r="S10" s="110"/>
    </row>
    <row r="11" spans="1:19" ht="12.95" customHeight="1" x14ac:dyDescent="0.2">
      <c r="A11" s="226"/>
      <c r="B11" s="227"/>
      <c r="C11" s="116">
        <v>4</v>
      </c>
      <c r="D11" s="117"/>
      <c r="E11" s="118"/>
      <c r="F11" s="118"/>
      <c r="G11" s="119" t="str">
        <f>IF(AND(ISBLANK(D11),ISBLANK(E11)),"",D11+E11)</f>
        <v/>
      </c>
      <c r="H11" s="120" t="str">
        <f>IF(OR(ISNUMBER($G11),ISNUMBER($Q11)),(SIGN(N($G11)-N($Q11))+1)/2,"")</f>
        <v/>
      </c>
      <c r="I11" s="228">
        <f>IF(ISNUMBER(H12),(SIGN(1000*($H12-$R12)+$G12-$Q12)+1)/2,"")</f>
        <v>1</v>
      </c>
      <c r="K11" s="226"/>
      <c r="L11" s="227"/>
      <c r="M11" s="116">
        <v>4</v>
      </c>
      <c r="N11" s="117"/>
      <c r="O11" s="118"/>
      <c r="P11" s="118"/>
      <c r="Q11" s="119" t="str">
        <f>IF(AND(ISBLANK(N11),ISBLANK(O11)),"",N11+O11)</f>
        <v/>
      </c>
      <c r="R11" s="120" t="str">
        <f>IF(ISNUMBER($H11),1-$H11,"")</f>
        <v/>
      </c>
      <c r="S11" s="228">
        <f>IF(ISNUMBER($I11),1-$I11,"")</f>
        <v>0</v>
      </c>
    </row>
    <row r="12" spans="1:19" ht="15.95" customHeight="1" thickBot="1" x14ac:dyDescent="0.25">
      <c r="A12" s="230">
        <v>13509</v>
      </c>
      <c r="B12" s="231"/>
      <c r="C12" s="121" t="s">
        <v>18</v>
      </c>
      <c r="D12" s="39">
        <f>IF(ISNUMBER($G12),SUM(D8:D11),"")</f>
        <v>295</v>
      </c>
      <c r="E12" s="122">
        <f>IF(ISNUMBER($G12),SUM(E8:E11),"")</f>
        <v>132</v>
      </c>
      <c r="F12" s="122">
        <f>IF(ISNUMBER($G12),SUM(F8:F11),"")</f>
        <v>5</v>
      </c>
      <c r="G12" s="123">
        <f>IF(SUM($G8:$G11)+SUM($Q8:$Q11)&gt;0,SUM(G8:G11),"")</f>
        <v>427</v>
      </c>
      <c r="H12" s="39">
        <f>IF(ISNUMBER($G12),SUM(H8:H11),"")</f>
        <v>1.5</v>
      </c>
      <c r="I12" s="229"/>
      <c r="K12" s="230">
        <v>19961</v>
      </c>
      <c r="L12" s="231"/>
      <c r="M12" s="121" t="s">
        <v>18</v>
      </c>
      <c r="N12" s="39">
        <f>IF(ISNUMBER($G12),SUM(N8:N11),"")</f>
        <v>305</v>
      </c>
      <c r="O12" s="122">
        <f>IF(ISNUMBER($G12),SUM(O8:O11),"")</f>
        <v>115</v>
      </c>
      <c r="P12" s="122">
        <f>IF(ISNUMBER($G12),SUM(P8:P11),"")</f>
        <v>16</v>
      </c>
      <c r="Q12" s="123">
        <f>IF(SUM($G8:$G11)+SUM($Q8:$Q11)&gt;0,SUM(Q8:Q11),"")</f>
        <v>420</v>
      </c>
      <c r="R12" s="39">
        <f>IF(ISNUMBER($G12),SUM(R8:R11),"")</f>
        <v>0.5</v>
      </c>
      <c r="S12" s="229"/>
    </row>
    <row r="13" spans="1:19" ht="12.95" customHeight="1" x14ac:dyDescent="0.2">
      <c r="A13" s="220" t="s">
        <v>121</v>
      </c>
      <c r="B13" s="221"/>
      <c r="C13" s="105">
        <v>1</v>
      </c>
      <c r="D13" s="106">
        <v>140</v>
      </c>
      <c r="E13" s="107">
        <v>50</v>
      </c>
      <c r="F13" s="107">
        <v>2</v>
      </c>
      <c r="G13" s="108">
        <f>IF(AND(ISBLANK(D13),ISBLANK(E13)),"",D13+E13)</f>
        <v>190</v>
      </c>
      <c r="H13" s="109">
        <f>IF(OR(ISNUMBER($G13),ISNUMBER($Q13)),(SIGN(N($G13)-N($Q13))+1)/2,"")</f>
        <v>0</v>
      </c>
      <c r="I13" s="110"/>
      <c r="K13" s="220" t="s">
        <v>122</v>
      </c>
      <c r="L13" s="221"/>
      <c r="M13" s="105">
        <v>1</v>
      </c>
      <c r="N13" s="106">
        <v>140</v>
      </c>
      <c r="O13" s="107">
        <v>54</v>
      </c>
      <c r="P13" s="107">
        <v>1</v>
      </c>
      <c r="Q13" s="108">
        <f>IF(AND(ISBLANK(N13),ISBLANK(O13)),"",N13+O13)</f>
        <v>194</v>
      </c>
      <c r="R13" s="109">
        <f>IF(ISNUMBER($H13),1-$H13,"")</f>
        <v>1</v>
      </c>
      <c r="S13" s="110"/>
    </row>
    <row r="14" spans="1:19" ht="12.95" customHeight="1" x14ac:dyDescent="0.2">
      <c r="A14" s="222"/>
      <c r="B14" s="223"/>
      <c r="C14" s="111">
        <v>2</v>
      </c>
      <c r="D14" s="112">
        <v>132</v>
      </c>
      <c r="E14" s="113">
        <v>53</v>
      </c>
      <c r="F14" s="113">
        <v>6</v>
      </c>
      <c r="G14" s="114">
        <f>IF(AND(ISBLANK(D14),ISBLANK(E14)),"",D14+E14)</f>
        <v>185</v>
      </c>
      <c r="H14" s="115">
        <f>IF(OR(ISNUMBER($G14),ISNUMBER($Q14)),(SIGN(N($G14)-N($Q14))+1)/2,"")</f>
        <v>0</v>
      </c>
      <c r="I14" s="110"/>
      <c r="K14" s="222"/>
      <c r="L14" s="223"/>
      <c r="M14" s="111">
        <v>2</v>
      </c>
      <c r="N14" s="112">
        <v>165</v>
      </c>
      <c r="O14" s="113">
        <v>60</v>
      </c>
      <c r="P14" s="113">
        <v>2</v>
      </c>
      <c r="Q14" s="114">
        <f>IF(AND(ISBLANK(N14),ISBLANK(O14)),"",N14+O14)</f>
        <v>225</v>
      </c>
      <c r="R14" s="115">
        <f>IF(ISNUMBER($H14),1-$H14,"")</f>
        <v>1</v>
      </c>
      <c r="S14" s="110"/>
    </row>
    <row r="15" spans="1:19" ht="12.95" customHeight="1" thickBot="1" x14ac:dyDescent="0.25">
      <c r="A15" s="224" t="s">
        <v>89</v>
      </c>
      <c r="B15" s="225"/>
      <c r="C15" s="111">
        <v>3</v>
      </c>
      <c r="D15" s="112"/>
      <c r="E15" s="113"/>
      <c r="F15" s="113"/>
      <c r="G15" s="114" t="str">
        <f>IF(AND(ISBLANK(D15),ISBLANK(E15)),"",D15+E15)</f>
        <v/>
      </c>
      <c r="H15" s="115" t="str">
        <f>IF(OR(ISNUMBER($G15),ISNUMBER($Q15)),(SIGN(N($G15)-N($Q15))+1)/2,"")</f>
        <v/>
      </c>
      <c r="I15" s="110"/>
      <c r="K15" s="224" t="s">
        <v>23</v>
      </c>
      <c r="L15" s="225"/>
      <c r="M15" s="111">
        <v>3</v>
      </c>
      <c r="N15" s="112"/>
      <c r="O15" s="113"/>
      <c r="P15" s="113"/>
      <c r="Q15" s="114" t="str">
        <f>IF(AND(ISBLANK(N15),ISBLANK(O15)),"",N15+O15)</f>
        <v/>
      </c>
      <c r="R15" s="115" t="str">
        <f>IF(ISNUMBER($H15),1-$H15,"")</f>
        <v/>
      </c>
      <c r="S15" s="110"/>
    </row>
    <row r="16" spans="1:19" ht="12.95" customHeight="1" x14ac:dyDescent="0.2">
      <c r="A16" s="226"/>
      <c r="B16" s="227"/>
      <c r="C16" s="116">
        <v>4</v>
      </c>
      <c r="D16" s="117"/>
      <c r="E16" s="118"/>
      <c r="F16" s="118"/>
      <c r="G16" s="119" t="str">
        <f>IF(AND(ISBLANK(D16),ISBLANK(E16)),"",D16+E16)</f>
        <v/>
      </c>
      <c r="H16" s="120" t="str">
        <f>IF(OR(ISNUMBER($G16),ISNUMBER($Q16)),(SIGN(N($G16)-N($Q16))+1)/2,"")</f>
        <v/>
      </c>
      <c r="I16" s="228">
        <f>IF(ISNUMBER(H17),(SIGN(1000*($H17-$R17)+$G17-$Q17)+1)/2,"")</f>
        <v>0</v>
      </c>
      <c r="K16" s="226"/>
      <c r="L16" s="227"/>
      <c r="M16" s="116">
        <v>4</v>
      </c>
      <c r="N16" s="117"/>
      <c r="O16" s="118"/>
      <c r="P16" s="118"/>
      <c r="Q16" s="119" t="str">
        <f>IF(AND(ISBLANK(N16),ISBLANK(O16)),"",N16+O16)</f>
        <v/>
      </c>
      <c r="R16" s="120" t="str">
        <f>IF(ISNUMBER($H16),1-$H16,"")</f>
        <v/>
      </c>
      <c r="S16" s="228">
        <f>IF(ISNUMBER($I16),1-$I16,"")</f>
        <v>1</v>
      </c>
    </row>
    <row r="17" spans="1:19" ht="15.95" customHeight="1" thickBot="1" x14ac:dyDescent="0.25">
      <c r="A17" s="230">
        <v>10543</v>
      </c>
      <c r="B17" s="231"/>
      <c r="C17" s="121" t="s">
        <v>18</v>
      </c>
      <c r="D17" s="39">
        <f>IF(ISNUMBER($G17),SUM(D13:D16),"")</f>
        <v>272</v>
      </c>
      <c r="E17" s="122">
        <f>IF(ISNUMBER($G17),SUM(E13:E16),"")</f>
        <v>103</v>
      </c>
      <c r="F17" s="122">
        <f>IF(ISNUMBER($G17),SUM(F13:F16),"")</f>
        <v>8</v>
      </c>
      <c r="G17" s="123">
        <f>IF(SUM($G13:$G16)+SUM($Q13:$Q16)&gt;0,SUM(G13:G16),"")</f>
        <v>375</v>
      </c>
      <c r="H17" s="39">
        <f>IF(ISNUMBER($G17),SUM(H13:H16),"")</f>
        <v>0</v>
      </c>
      <c r="I17" s="229"/>
      <c r="K17" s="230">
        <v>21646</v>
      </c>
      <c r="L17" s="231"/>
      <c r="M17" s="121" t="s">
        <v>18</v>
      </c>
      <c r="N17" s="39">
        <f>IF(ISNUMBER($G17),SUM(N13:N16),"")</f>
        <v>305</v>
      </c>
      <c r="O17" s="122">
        <f>IF(ISNUMBER($G17),SUM(O13:O16),"")</f>
        <v>114</v>
      </c>
      <c r="P17" s="122">
        <f>IF(ISNUMBER($G17),SUM(P13:P16),"")</f>
        <v>3</v>
      </c>
      <c r="Q17" s="123">
        <f>IF(SUM($G13:$G16)+SUM($Q13:$Q16)&gt;0,SUM(Q13:Q16),"")</f>
        <v>419</v>
      </c>
      <c r="R17" s="39">
        <f>IF(ISNUMBER($G17),SUM(R13:R16),"")</f>
        <v>2</v>
      </c>
      <c r="S17" s="229"/>
    </row>
    <row r="18" spans="1:19" ht="12.95" customHeight="1" x14ac:dyDescent="0.2">
      <c r="A18" s="220" t="s">
        <v>123</v>
      </c>
      <c r="B18" s="221"/>
      <c r="C18" s="105">
        <v>1</v>
      </c>
      <c r="D18" s="106">
        <v>155</v>
      </c>
      <c r="E18" s="107">
        <v>83</v>
      </c>
      <c r="F18" s="107">
        <v>4</v>
      </c>
      <c r="G18" s="108">
        <f>IF(AND(ISBLANK(D18),ISBLANK(E18)),"",D18+E18)</f>
        <v>238</v>
      </c>
      <c r="H18" s="109">
        <f>IF(OR(ISNUMBER($G18),ISNUMBER($Q18)),(SIGN(N($G18)-N($Q18))+1)/2,"")</f>
        <v>1</v>
      </c>
      <c r="I18" s="110"/>
      <c r="K18" s="220" t="s">
        <v>119</v>
      </c>
      <c r="L18" s="221"/>
      <c r="M18" s="105">
        <v>1</v>
      </c>
      <c r="N18" s="106">
        <v>142</v>
      </c>
      <c r="O18" s="107">
        <v>62</v>
      </c>
      <c r="P18" s="107">
        <v>3</v>
      </c>
      <c r="Q18" s="108">
        <f>IF(AND(ISBLANK(N18),ISBLANK(O18)),"",N18+O18)</f>
        <v>204</v>
      </c>
      <c r="R18" s="109">
        <f>IF(ISNUMBER($H18),1-$H18,"")</f>
        <v>0</v>
      </c>
      <c r="S18" s="110"/>
    </row>
    <row r="19" spans="1:19" ht="12.95" customHeight="1" x14ac:dyDescent="0.2">
      <c r="A19" s="222"/>
      <c r="B19" s="223"/>
      <c r="C19" s="111">
        <v>2</v>
      </c>
      <c r="D19" s="112">
        <v>160</v>
      </c>
      <c r="E19" s="113">
        <v>67</v>
      </c>
      <c r="F19" s="113">
        <v>1</v>
      </c>
      <c r="G19" s="114">
        <f>IF(AND(ISBLANK(D19),ISBLANK(E19)),"",D19+E19)</f>
        <v>227</v>
      </c>
      <c r="H19" s="115">
        <f>IF(OR(ISNUMBER($G19),ISNUMBER($Q19)),(SIGN(N($G19)-N($Q19))+1)/2,"")</f>
        <v>1</v>
      </c>
      <c r="I19" s="110"/>
      <c r="K19" s="222"/>
      <c r="L19" s="223"/>
      <c r="M19" s="111">
        <v>2</v>
      </c>
      <c r="N19" s="112">
        <v>158</v>
      </c>
      <c r="O19" s="113">
        <v>68</v>
      </c>
      <c r="P19" s="113">
        <v>2</v>
      </c>
      <c r="Q19" s="114">
        <f>IF(AND(ISBLANK(N19),ISBLANK(O19)),"",N19+O19)</f>
        <v>226</v>
      </c>
      <c r="R19" s="115">
        <f>IF(ISNUMBER($H19),1-$H19,"")</f>
        <v>0</v>
      </c>
      <c r="S19" s="110"/>
    </row>
    <row r="20" spans="1:19" ht="12.95" customHeight="1" thickBot="1" x14ac:dyDescent="0.25">
      <c r="A20" s="224" t="s">
        <v>89</v>
      </c>
      <c r="B20" s="225"/>
      <c r="C20" s="111">
        <v>3</v>
      </c>
      <c r="D20" s="112"/>
      <c r="E20" s="113"/>
      <c r="F20" s="113"/>
      <c r="G20" s="114" t="str">
        <f>IF(AND(ISBLANK(D20),ISBLANK(E20)),"",D20+E20)</f>
        <v/>
      </c>
      <c r="H20" s="115" t="str">
        <f>IF(OR(ISNUMBER($G20),ISNUMBER($Q20)),(SIGN(N($G20)-N($Q20))+1)/2,"")</f>
        <v/>
      </c>
      <c r="I20" s="110"/>
      <c r="K20" s="224" t="s">
        <v>89</v>
      </c>
      <c r="L20" s="225"/>
      <c r="M20" s="111">
        <v>3</v>
      </c>
      <c r="N20" s="112"/>
      <c r="O20" s="113"/>
      <c r="P20" s="113"/>
      <c r="Q20" s="114" t="str">
        <f>IF(AND(ISBLANK(N20),ISBLANK(O20)),"",N20+O20)</f>
        <v/>
      </c>
      <c r="R20" s="115" t="str">
        <f>IF(ISNUMBER($H20),1-$H20,"")</f>
        <v/>
      </c>
      <c r="S20" s="110"/>
    </row>
    <row r="21" spans="1:19" ht="12.95" customHeight="1" x14ac:dyDescent="0.2">
      <c r="A21" s="226"/>
      <c r="B21" s="227"/>
      <c r="C21" s="116">
        <v>4</v>
      </c>
      <c r="D21" s="117"/>
      <c r="E21" s="118"/>
      <c r="F21" s="118"/>
      <c r="G21" s="119" t="str">
        <f>IF(AND(ISBLANK(D21),ISBLANK(E21)),"",D21+E21)</f>
        <v/>
      </c>
      <c r="H21" s="120" t="str">
        <f>IF(OR(ISNUMBER($G21),ISNUMBER($Q21)),(SIGN(N($G21)-N($Q21))+1)/2,"")</f>
        <v/>
      </c>
      <c r="I21" s="228">
        <f>IF(ISNUMBER(H22),(SIGN(1000*($H22-$R22)+$G22-$Q22)+1)/2,"")</f>
        <v>1</v>
      </c>
      <c r="K21" s="226"/>
      <c r="L21" s="227"/>
      <c r="M21" s="116">
        <v>4</v>
      </c>
      <c r="N21" s="117"/>
      <c r="O21" s="118"/>
      <c r="P21" s="118"/>
      <c r="Q21" s="119" t="str">
        <f>IF(AND(ISBLANK(N21),ISBLANK(O21)),"",N21+O21)</f>
        <v/>
      </c>
      <c r="R21" s="120" t="str">
        <f>IF(ISNUMBER($H21),1-$H21,"")</f>
        <v/>
      </c>
      <c r="S21" s="228">
        <f>IF(ISNUMBER($I21),1-$I21,"")</f>
        <v>0</v>
      </c>
    </row>
    <row r="22" spans="1:19" ht="15.95" customHeight="1" thickBot="1" x14ac:dyDescent="0.25">
      <c r="A22" s="230">
        <v>2022</v>
      </c>
      <c r="B22" s="231"/>
      <c r="C22" s="121" t="s">
        <v>18</v>
      </c>
      <c r="D22" s="39">
        <f>IF(ISNUMBER($G22),SUM(D18:D21),"")</f>
        <v>315</v>
      </c>
      <c r="E22" s="122">
        <f>IF(ISNUMBER($G22),SUM(E18:E21),"")</f>
        <v>150</v>
      </c>
      <c r="F22" s="122">
        <f>IF(ISNUMBER($G22),SUM(F18:F21),"")</f>
        <v>5</v>
      </c>
      <c r="G22" s="123">
        <f>IF(SUM($G18:$G21)+SUM($Q18:$Q21)&gt;0,SUM(G18:G21),"")</f>
        <v>465</v>
      </c>
      <c r="H22" s="39">
        <f>IF(ISNUMBER($G22),SUM(H18:H21),"")</f>
        <v>2</v>
      </c>
      <c r="I22" s="229"/>
      <c r="K22" s="230">
        <v>17844</v>
      </c>
      <c r="L22" s="231"/>
      <c r="M22" s="121" t="s">
        <v>18</v>
      </c>
      <c r="N22" s="39">
        <f>IF(ISNUMBER($G22),SUM(N18:N21),"")</f>
        <v>300</v>
      </c>
      <c r="O22" s="122">
        <f>IF(ISNUMBER($G22),SUM(O18:O21),"")</f>
        <v>130</v>
      </c>
      <c r="P22" s="122">
        <f>IF(ISNUMBER($G22),SUM(P18:P21),"")</f>
        <v>5</v>
      </c>
      <c r="Q22" s="123">
        <f>IF(SUM($G18:$G21)+SUM($Q18:$Q21)&gt;0,SUM(Q18:Q21),"")</f>
        <v>430</v>
      </c>
      <c r="R22" s="39">
        <f>IF(ISNUMBER($G22),SUM(R18:R21),"")</f>
        <v>0</v>
      </c>
      <c r="S22" s="229"/>
    </row>
    <row r="23" spans="1:19" ht="12.95" customHeight="1" x14ac:dyDescent="0.2">
      <c r="A23" s="220" t="s">
        <v>118</v>
      </c>
      <c r="B23" s="221"/>
      <c r="C23" s="105">
        <v>1</v>
      </c>
      <c r="D23" s="106">
        <v>173</v>
      </c>
      <c r="E23" s="107">
        <v>61</v>
      </c>
      <c r="F23" s="107">
        <v>2</v>
      </c>
      <c r="G23" s="108">
        <f>IF(AND(ISBLANK(D23),ISBLANK(E23)),"",D23+E23)</f>
        <v>234</v>
      </c>
      <c r="H23" s="109">
        <f>IF(OR(ISNUMBER($G23),ISNUMBER($Q23)),(SIGN(N($G23)-N($Q23))+1)/2,"")</f>
        <v>1</v>
      </c>
      <c r="I23" s="110"/>
      <c r="K23" s="220" t="s">
        <v>124</v>
      </c>
      <c r="L23" s="221"/>
      <c r="M23" s="105">
        <v>1</v>
      </c>
      <c r="N23" s="106">
        <v>136</v>
      </c>
      <c r="O23" s="107">
        <v>60</v>
      </c>
      <c r="P23" s="107">
        <v>2</v>
      </c>
      <c r="Q23" s="108">
        <f>IF(AND(ISBLANK(N23),ISBLANK(O23)),"",N23+O23)</f>
        <v>196</v>
      </c>
      <c r="R23" s="109">
        <f>IF(ISNUMBER($H23),1-$H23,"")</f>
        <v>0</v>
      </c>
      <c r="S23" s="110"/>
    </row>
    <row r="24" spans="1:19" ht="12.95" customHeight="1" x14ac:dyDescent="0.2">
      <c r="A24" s="222"/>
      <c r="B24" s="223"/>
      <c r="C24" s="111">
        <v>2</v>
      </c>
      <c r="D24" s="112">
        <v>145</v>
      </c>
      <c r="E24" s="113">
        <v>90</v>
      </c>
      <c r="F24" s="113">
        <v>0</v>
      </c>
      <c r="G24" s="114">
        <f>IF(AND(ISBLANK(D24),ISBLANK(E24)),"",D24+E24)</f>
        <v>235</v>
      </c>
      <c r="H24" s="115">
        <f>IF(OR(ISNUMBER($G24),ISNUMBER($Q24)),(SIGN(N($G24)-N($Q24))+1)/2,"")</f>
        <v>1</v>
      </c>
      <c r="I24" s="110"/>
      <c r="K24" s="222"/>
      <c r="L24" s="223"/>
      <c r="M24" s="111">
        <v>2</v>
      </c>
      <c r="N24" s="112">
        <v>163</v>
      </c>
      <c r="O24" s="113">
        <v>62</v>
      </c>
      <c r="P24" s="113">
        <v>5</v>
      </c>
      <c r="Q24" s="114">
        <f>IF(AND(ISBLANK(N24),ISBLANK(O24)),"",N24+O24)</f>
        <v>225</v>
      </c>
      <c r="R24" s="115">
        <f>IF(ISNUMBER($H24),1-$H24,"")</f>
        <v>0</v>
      </c>
      <c r="S24" s="110"/>
    </row>
    <row r="25" spans="1:19" ht="12.95" customHeight="1" thickBot="1" x14ac:dyDescent="0.25">
      <c r="A25" s="224" t="s">
        <v>125</v>
      </c>
      <c r="B25" s="225"/>
      <c r="C25" s="111">
        <v>3</v>
      </c>
      <c r="D25" s="112"/>
      <c r="E25" s="113"/>
      <c r="F25" s="113"/>
      <c r="G25" s="114" t="str">
        <f>IF(AND(ISBLANK(D25),ISBLANK(E25)),"",D25+E25)</f>
        <v/>
      </c>
      <c r="H25" s="115" t="str">
        <f>IF(OR(ISNUMBER($G25),ISNUMBER($Q25)),(SIGN(N($G25)-N($Q25))+1)/2,"")</f>
        <v/>
      </c>
      <c r="I25" s="110"/>
      <c r="K25" s="224" t="s">
        <v>37</v>
      </c>
      <c r="L25" s="225"/>
      <c r="M25" s="111">
        <v>3</v>
      </c>
      <c r="N25" s="112"/>
      <c r="O25" s="113"/>
      <c r="P25" s="113"/>
      <c r="Q25" s="114" t="str">
        <f>IF(AND(ISBLANK(N25),ISBLANK(O25)),"",N25+O25)</f>
        <v/>
      </c>
      <c r="R25" s="115" t="str">
        <f>IF(ISNUMBER($H25),1-$H25,"")</f>
        <v/>
      </c>
      <c r="S25" s="110"/>
    </row>
    <row r="26" spans="1:19" ht="12.95" customHeight="1" x14ac:dyDescent="0.2">
      <c r="A26" s="226"/>
      <c r="B26" s="227"/>
      <c r="C26" s="116">
        <v>4</v>
      </c>
      <c r="D26" s="117"/>
      <c r="E26" s="118"/>
      <c r="F26" s="118"/>
      <c r="G26" s="119" t="str">
        <f>IF(AND(ISBLANK(D26),ISBLANK(E26)),"",D26+E26)</f>
        <v/>
      </c>
      <c r="H26" s="120" t="str">
        <f>IF(OR(ISNUMBER($G26),ISNUMBER($Q26)),(SIGN(N($G26)-N($Q26))+1)/2,"")</f>
        <v/>
      </c>
      <c r="I26" s="228">
        <f>IF(ISNUMBER(H27),(SIGN(1000*($H27-$R27)+$G27-$Q27)+1)/2,"")</f>
        <v>1</v>
      </c>
      <c r="K26" s="226"/>
      <c r="L26" s="227"/>
      <c r="M26" s="116">
        <v>4</v>
      </c>
      <c r="N26" s="117"/>
      <c r="O26" s="118"/>
      <c r="P26" s="118"/>
      <c r="Q26" s="119" t="str">
        <f>IF(AND(ISBLANK(N26),ISBLANK(O26)),"",N26+O26)</f>
        <v/>
      </c>
      <c r="R26" s="120" t="str">
        <f>IF(ISNUMBER($H26),1-$H26,"")</f>
        <v/>
      </c>
      <c r="S26" s="228">
        <f>IF(ISNUMBER($I26),1-$I26,"")</f>
        <v>0</v>
      </c>
    </row>
    <row r="27" spans="1:19" ht="15.95" customHeight="1" thickBot="1" x14ac:dyDescent="0.25">
      <c r="A27" s="230">
        <v>1061</v>
      </c>
      <c r="B27" s="231"/>
      <c r="C27" s="121" t="s">
        <v>18</v>
      </c>
      <c r="D27" s="39">
        <f>IF(ISNUMBER($G27),SUM(D23:D26),"")</f>
        <v>318</v>
      </c>
      <c r="E27" s="122">
        <f>IF(ISNUMBER($G27),SUM(E23:E26),"")</f>
        <v>151</v>
      </c>
      <c r="F27" s="122">
        <f>IF(ISNUMBER($G27),SUM(F23:F26),"")</f>
        <v>2</v>
      </c>
      <c r="G27" s="123">
        <f>IF(SUM($G23:$G26)+SUM($Q23:$Q26)&gt;0,SUM(G23:G26),"")</f>
        <v>469</v>
      </c>
      <c r="H27" s="39">
        <f>IF(ISNUMBER($G27),SUM(H23:H26),"")</f>
        <v>2</v>
      </c>
      <c r="I27" s="229"/>
      <c r="K27" s="230">
        <v>1324</v>
      </c>
      <c r="L27" s="231"/>
      <c r="M27" s="121" t="s">
        <v>18</v>
      </c>
      <c r="N27" s="39">
        <f>IF(ISNUMBER($G27),SUM(N23:N26),"")</f>
        <v>299</v>
      </c>
      <c r="O27" s="122">
        <f>IF(ISNUMBER($G27),SUM(O23:O26),"")</f>
        <v>122</v>
      </c>
      <c r="P27" s="122">
        <f>IF(ISNUMBER($G27),SUM(P23:P26),"")</f>
        <v>7</v>
      </c>
      <c r="Q27" s="123">
        <f>IF(SUM($G23:$G26)+SUM($Q23:$Q26)&gt;0,SUM(Q23:Q26),"")</f>
        <v>421</v>
      </c>
      <c r="R27" s="39">
        <f>IF(ISNUMBER($G27),SUM(R23:R26),"")</f>
        <v>0</v>
      </c>
      <c r="S27" s="229"/>
    </row>
    <row r="28" spans="1:19" ht="12.95" customHeight="1" x14ac:dyDescent="0.2">
      <c r="A28" s="220" t="s">
        <v>126</v>
      </c>
      <c r="B28" s="221"/>
      <c r="C28" s="105">
        <v>1</v>
      </c>
      <c r="D28" s="106">
        <v>120</v>
      </c>
      <c r="E28" s="107">
        <v>45</v>
      </c>
      <c r="F28" s="107">
        <v>9</v>
      </c>
      <c r="G28" s="108">
        <f>IF(AND(ISBLANK(D28),ISBLANK(E28)),"",D28+E28)</f>
        <v>165</v>
      </c>
      <c r="H28" s="109">
        <f>IF(OR(ISNUMBER($G28),ISNUMBER($Q28)),(SIGN(N($G28)-N($Q28))+1)/2,"")</f>
        <v>0</v>
      </c>
      <c r="I28" s="110"/>
      <c r="K28" s="220" t="s">
        <v>127</v>
      </c>
      <c r="L28" s="221"/>
      <c r="M28" s="105">
        <v>1</v>
      </c>
      <c r="N28" s="106">
        <v>146</v>
      </c>
      <c r="O28" s="107">
        <v>78</v>
      </c>
      <c r="P28" s="107">
        <v>2</v>
      </c>
      <c r="Q28" s="108">
        <f>IF(AND(ISBLANK(N28),ISBLANK(O28)),"",N28+O28)</f>
        <v>224</v>
      </c>
      <c r="R28" s="109">
        <f>IF(ISNUMBER($H28),1-$H28,"")</f>
        <v>1</v>
      </c>
      <c r="S28" s="110"/>
    </row>
    <row r="29" spans="1:19" ht="12.95" customHeight="1" x14ac:dyDescent="0.2">
      <c r="A29" s="222"/>
      <c r="B29" s="223"/>
      <c r="C29" s="111">
        <v>2</v>
      </c>
      <c r="D29" s="112">
        <v>150</v>
      </c>
      <c r="E29" s="113">
        <v>53</v>
      </c>
      <c r="F29" s="113">
        <v>6</v>
      </c>
      <c r="G29" s="114">
        <f>IF(AND(ISBLANK(D29),ISBLANK(E29)),"",D29+E29)</f>
        <v>203</v>
      </c>
      <c r="H29" s="115">
        <f>IF(OR(ISNUMBER($G29),ISNUMBER($Q29)),(SIGN(N($G29)-N($Q29))+1)/2,"")</f>
        <v>0</v>
      </c>
      <c r="I29" s="110"/>
      <c r="K29" s="222"/>
      <c r="L29" s="223"/>
      <c r="M29" s="111">
        <v>2</v>
      </c>
      <c r="N29" s="112">
        <v>145</v>
      </c>
      <c r="O29" s="113">
        <v>88</v>
      </c>
      <c r="P29" s="113">
        <v>1</v>
      </c>
      <c r="Q29" s="114">
        <f>IF(AND(ISBLANK(N29),ISBLANK(O29)),"",N29+O29)</f>
        <v>233</v>
      </c>
      <c r="R29" s="115">
        <f>IF(ISNUMBER($H29),1-$H29,"")</f>
        <v>1</v>
      </c>
      <c r="S29" s="110"/>
    </row>
    <row r="30" spans="1:19" ht="12.95" customHeight="1" thickBot="1" x14ac:dyDescent="0.25">
      <c r="A30" s="224" t="s">
        <v>128</v>
      </c>
      <c r="B30" s="225"/>
      <c r="C30" s="111">
        <v>3</v>
      </c>
      <c r="D30" s="112"/>
      <c r="E30" s="113"/>
      <c r="F30" s="113"/>
      <c r="G30" s="114" t="str">
        <f>IF(AND(ISBLANK(D30),ISBLANK(E30)),"",D30+E30)</f>
        <v/>
      </c>
      <c r="H30" s="115" t="str">
        <f>IF(OR(ISNUMBER($G30),ISNUMBER($Q30)),(SIGN(N($G30)-N($Q30))+1)/2,"")</f>
        <v/>
      </c>
      <c r="I30" s="110"/>
      <c r="K30" s="224" t="s">
        <v>129</v>
      </c>
      <c r="L30" s="225"/>
      <c r="M30" s="111">
        <v>3</v>
      </c>
      <c r="N30" s="112"/>
      <c r="O30" s="113"/>
      <c r="P30" s="113"/>
      <c r="Q30" s="114" t="str">
        <f>IF(AND(ISBLANK(N30),ISBLANK(O30)),"",N30+O30)</f>
        <v/>
      </c>
      <c r="R30" s="115" t="str">
        <f>IF(ISNUMBER($H30),1-$H30,"")</f>
        <v/>
      </c>
      <c r="S30" s="110"/>
    </row>
    <row r="31" spans="1:19" ht="12.95" customHeight="1" x14ac:dyDescent="0.2">
      <c r="A31" s="226"/>
      <c r="B31" s="227"/>
      <c r="C31" s="116">
        <v>4</v>
      </c>
      <c r="D31" s="117"/>
      <c r="E31" s="118"/>
      <c r="F31" s="118"/>
      <c r="G31" s="119" t="str">
        <f>IF(AND(ISBLANK(D31),ISBLANK(E31)),"",D31+E31)</f>
        <v/>
      </c>
      <c r="H31" s="120" t="str">
        <f>IF(OR(ISNUMBER($G31),ISNUMBER($Q31)),(SIGN(N($G31)-N($Q31))+1)/2,"")</f>
        <v/>
      </c>
      <c r="I31" s="228">
        <f>IF(ISNUMBER(H32),(SIGN(1000*($H32-$R32)+$G32-$Q32)+1)/2,"")</f>
        <v>0</v>
      </c>
      <c r="K31" s="226"/>
      <c r="L31" s="227"/>
      <c r="M31" s="116">
        <v>4</v>
      </c>
      <c r="N31" s="117"/>
      <c r="O31" s="118"/>
      <c r="P31" s="118"/>
      <c r="Q31" s="119" t="str">
        <f>IF(AND(ISBLANK(N31),ISBLANK(O31)),"",N31+O31)</f>
        <v/>
      </c>
      <c r="R31" s="120" t="str">
        <f>IF(ISNUMBER($H31),1-$H31,"")</f>
        <v/>
      </c>
      <c r="S31" s="228">
        <f>IF(ISNUMBER($I31),1-$I31,"")</f>
        <v>1</v>
      </c>
    </row>
    <row r="32" spans="1:19" ht="15.95" customHeight="1" thickBot="1" x14ac:dyDescent="0.25">
      <c r="A32" s="230">
        <v>1090</v>
      </c>
      <c r="B32" s="231"/>
      <c r="C32" s="121" t="s">
        <v>18</v>
      </c>
      <c r="D32" s="39">
        <f>IF(ISNUMBER($G32),SUM(D28:D31),"")</f>
        <v>270</v>
      </c>
      <c r="E32" s="122">
        <f>IF(ISNUMBER($G32),SUM(E28:E31),"")</f>
        <v>98</v>
      </c>
      <c r="F32" s="122">
        <f>IF(ISNUMBER($G32),SUM(F28:F31),"")</f>
        <v>15</v>
      </c>
      <c r="G32" s="123">
        <f>IF(SUM($G28:$G31)+SUM($Q28:$Q31)&gt;0,SUM(G28:G31),"")</f>
        <v>368</v>
      </c>
      <c r="H32" s="39">
        <f>IF(ISNUMBER($G32),SUM(H28:H31),"")</f>
        <v>0</v>
      </c>
      <c r="I32" s="229"/>
      <c r="K32" s="230">
        <v>16267</v>
      </c>
      <c r="L32" s="231"/>
      <c r="M32" s="121" t="s">
        <v>18</v>
      </c>
      <c r="N32" s="39">
        <f>IF(ISNUMBER($G32),SUM(N28:N31),"")</f>
        <v>291</v>
      </c>
      <c r="O32" s="122">
        <f>IF(ISNUMBER($G32),SUM(O28:O31),"")</f>
        <v>166</v>
      </c>
      <c r="P32" s="122">
        <f>IF(ISNUMBER($G32),SUM(P28:P31),"")</f>
        <v>3</v>
      </c>
      <c r="Q32" s="123">
        <f>IF(SUM($G28:$G31)+SUM($Q28:$Q31)&gt;0,SUM(Q28:Q31),"")</f>
        <v>457</v>
      </c>
      <c r="R32" s="39">
        <f>IF(ISNUMBER($G32),SUM(R28:R31),"")</f>
        <v>2</v>
      </c>
      <c r="S32" s="229"/>
    </row>
    <row r="33" spans="1:19" ht="12.95" customHeight="1" x14ac:dyDescent="0.2">
      <c r="A33" s="220" t="s">
        <v>130</v>
      </c>
      <c r="B33" s="221"/>
      <c r="C33" s="105">
        <v>1</v>
      </c>
      <c r="D33" s="106">
        <v>153</v>
      </c>
      <c r="E33" s="107">
        <v>88</v>
      </c>
      <c r="F33" s="107">
        <v>0</v>
      </c>
      <c r="G33" s="108">
        <f>IF(AND(ISBLANK(D33),ISBLANK(E33)),"",D33+E33)</f>
        <v>241</v>
      </c>
      <c r="H33" s="109">
        <f>IF(OR(ISNUMBER($G33),ISNUMBER($Q33)),(SIGN(N($G33)-N($Q33))+1)/2,"")</f>
        <v>1</v>
      </c>
      <c r="I33" s="110"/>
      <c r="K33" s="220" t="s">
        <v>131</v>
      </c>
      <c r="L33" s="221"/>
      <c r="M33" s="105">
        <v>1</v>
      </c>
      <c r="N33" s="106">
        <v>139</v>
      </c>
      <c r="O33" s="107">
        <v>63</v>
      </c>
      <c r="P33" s="107">
        <v>3</v>
      </c>
      <c r="Q33" s="108">
        <f>IF(AND(ISBLANK(N33),ISBLANK(O33)),"",N33+O33)</f>
        <v>202</v>
      </c>
      <c r="R33" s="109">
        <f>IF(ISNUMBER($H33),1-$H33,"")</f>
        <v>0</v>
      </c>
      <c r="S33" s="110"/>
    </row>
    <row r="34" spans="1:19" ht="12.95" customHeight="1" x14ac:dyDescent="0.2">
      <c r="A34" s="222"/>
      <c r="B34" s="223"/>
      <c r="C34" s="111">
        <v>2</v>
      </c>
      <c r="D34" s="112">
        <v>149</v>
      </c>
      <c r="E34" s="113">
        <v>96</v>
      </c>
      <c r="F34" s="113">
        <v>1</v>
      </c>
      <c r="G34" s="114">
        <f>IF(AND(ISBLANK(D34),ISBLANK(E34)),"",D34+E34)</f>
        <v>245</v>
      </c>
      <c r="H34" s="115">
        <f>IF(OR(ISNUMBER($G34),ISNUMBER($Q34)),(SIGN(N($G34)-N($Q34))+1)/2,"")</f>
        <v>1</v>
      </c>
      <c r="I34" s="110"/>
      <c r="K34" s="222"/>
      <c r="L34" s="223"/>
      <c r="M34" s="111">
        <v>2</v>
      </c>
      <c r="N34" s="112">
        <v>144</v>
      </c>
      <c r="O34" s="113">
        <v>63</v>
      </c>
      <c r="P34" s="113">
        <v>6</v>
      </c>
      <c r="Q34" s="114">
        <f>IF(AND(ISBLANK(N34),ISBLANK(O34)),"",N34+O34)</f>
        <v>207</v>
      </c>
      <c r="R34" s="115">
        <f>IF(ISNUMBER($H34),1-$H34,"")</f>
        <v>0</v>
      </c>
      <c r="S34" s="110"/>
    </row>
    <row r="35" spans="1:19" ht="12.95" customHeight="1" thickBot="1" x14ac:dyDescent="0.25">
      <c r="A35" s="224" t="s">
        <v>132</v>
      </c>
      <c r="B35" s="225"/>
      <c r="C35" s="111">
        <v>3</v>
      </c>
      <c r="D35" s="112"/>
      <c r="E35" s="113"/>
      <c r="F35" s="113"/>
      <c r="G35" s="114" t="str">
        <f>IF(AND(ISBLANK(D35),ISBLANK(E35)),"",D35+E35)</f>
        <v/>
      </c>
      <c r="H35" s="115" t="str">
        <f>IF(OR(ISNUMBER($G35),ISNUMBER($Q35)),(SIGN(N($G35)-N($Q35))+1)/2,"")</f>
        <v/>
      </c>
      <c r="I35" s="110"/>
      <c r="K35" s="224" t="s">
        <v>75</v>
      </c>
      <c r="L35" s="225"/>
      <c r="M35" s="111">
        <v>3</v>
      </c>
      <c r="N35" s="112"/>
      <c r="O35" s="113"/>
      <c r="P35" s="113"/>
      <c r="Q35" s="114" t="str">
        <f>IF(AND(ISBLANK(N35),ISBLANK(O35)),"",N35+O35)</f>
        <v/>
      </c>
      <c r="R35" s="115" t="str">
        <f>IF(ISNUMBER($H35),1-$H35,"")</f>
        <v/>
      </c>
      <c r="S35" s="110"/>
    </row>
    <row r="36" spans="1:19" ht="12.95" customHeight="1" x14ac:dyDescent="0.2">
      <c r="A36" s="226"/>
      <c r="B36" s="227"/>
      <c r="C36" s="116">
        <v>4</v>
      </c>
      <c r="D36" s="117"/>
      <c r="E36" s="118"/>
      <c r="F36" s="118"/>
      <c r="G36" s="119" t="str">
        <f>IF(AND(ISBLANK(D36),ISBLANK(E36)),"",D36+E36)</f>
        <v/>
      </c>
      <c r="H36" s="120" t="str">
        <f>IF(OR(ISNUMBER($G36),ISNUMBER($Q36)),(SIGN(N($G36)-N($Q36))+1)/2,"")</f>
        <v/>
      </c>
      <c r="I36" s="228">
        <f>IF(ISNUMBER(H37),(SIGN(1000*($H37-$R37)+$G37-$Q37)+1)/2,"")</f>
        <v>1</v>
      </c>
      <c r="K36" s="226"/>
      <c r="L36" s="227"/>
      <c r="M36" s="116">
        <v>4</v>
      </c>
      <c r="N36" s="117"/>
      <c r="O36" s="118"/>
      <c r="P36" s="118"/>
      <c r="Q36" s="119" t="str">
        <f>IF(AND(ISBLANK(N36),ISBLANK(O36)),"",N36+O36)</f>
        <v/>
      </c>
      <c r="R36" s="120" t="str">
        <f>IF(ISNUMBER($H36),1-$H36,"")</f>
        <v/>
      </c>
      <c r="S36" s="228">
        <f>IF(ISNUMBER($I36),1-$I36,"")</f>
        <v>0</v>
      </c>
    </row>
    <row r="37" spans="1:19" ht="15.95" customHeight="1" thickBot="1" x14ac:dyDescent="0.25">
      <c r="A37" s="230">
        <v>22667</v>
      </c>
      <c r="B37" s="231"/>
      <c r="C37" s="121" t="s">
        <v>18</v>
      </c>
      <c r="D37" s="39">
        <f>IF(ISNUMBER($G37),SUM(D33:D36),"")</f>
        <v>302</v>
      </c>
      <c r="E37" s="122">
        <f>IF(ISNUMBER($G37),SUM(E33:E36),"")</f>
        <v>184</v>
      </c>
      <c r="F37" s="122">
        <f>IF(ISNUMBER($G37),SUM(F33:F36),"")</f>
        <v>1</v>
      </c>
      <c r="G37" s="123">
        <f>IF(SUM($G33:$G36)+SUM($Q33:$Q36)&gt;0,SUM(G33:G36),"")</f>
        <v>486</v>
      </c>
      <c r="H37" s="39">
        <f>IF(ISNUMBER($G37),SUM(H33:H36),"")</f>
        <v>2</v>
      </c>
      <c r="I37" s="229"/>
      <c r="K37" s="230">
        <v>1314</v>
      </c>
      <c r="L37" s="231"/>
      <c r="M37" s="121" t="s">
        <v>18</v>
      </c>
      <c r="N37" s="39">
        <f>IF(ISNUMBER($G37),SUM(N33:N36),"")</f>
        <v>283</v>
      </c>
      <c r="O37" s="122">
        <f>IF(ISNUMBER($G37),SUM(O33:O36),"")</f>
        <v>126</v>
      </c>
      <c r="P37" s="122">
        <f>IF(ISNUMBER($G37),SUM(P33:P36),"")</f>
        <v>9</v>
      </c>
      <c r="Q37" s="123">
        <f>IF(SUM($G33:$G36)+SUM($Q33:$Q36)&gt;0,SUM(Q33:Q36),"")</f>
        <v>409</v>
      </c>
      <c r="R37" s="39">
        <f>IF(ISNUMBER($G37),SUM(R33:R36),"")</f>
        <v>0</v>
      </c>
      <c r="S37" s="229"/>
    </row>
    <row r="38" spans="1:19" ht="5.0999999999999996" customHeight="1" thickBot="1" x14ac:dyDescent="0.25"/>
    <row r="39" spans="1:19" ht="20.100000000000001" customHeight="1" thickBot="1" x14ac:dyDescent="0.25">
      <c r="A39" s="124"/>
      <c r="B39" s="125"/>
      <c r="C39" s="126" t="s">
        <v>41</v>
      </c>
      <c r="D39" s="127">
        <f>IF(ISNUMBER($G39),SUM(D12,D17,D22,D27,D32,D37),"")</f>
        <v>1772</v>
      </c>
      <c r="E39" s="128">
        <f>IF(ISNUMBER($G39),SUM(E12,E17,E22,E27,E32,E37),"")</f>
        <v>818</v>
      </c>
      <c r="F39" s="128">
        <f>IF(ISNUMBER($G39),SUM(F12,F17,F22,F27,F32,F37),"")</f>
        <v>36</v>
      </c>
      <c r="G39" s="129">
        <f>IF(SUM($G$8:$G$37)+SUM($Q$8:$Q$37)&gt;0,SUM(G12,G17,G22,G27,G32,G37),"")</f>
        <v>2590</v>
      </c>
      <c r="H39" s="130">
        <f>IF(SUM($G$8:$G$37)+SUM($Q$8:$Q$37)&gt;0,SUM(H12,H17,H22,H27,H32,H37),"")</f>
        <v>7.5</v>
      </c>
      <c r="I39" s="131">
        <f>IF(ISNUMBER($G39),(SIGN($G39-$Q39)+1)/IF(COUNT(I$11,I$16,I$21,I$26,I$31,I$36)&gt;3,1,2),"")</f>
        <v>2</v>
      </c>
      <c r="K39" s="124"/>
      <c r="L39" s="125"/>
      <c r="M39" s="126" t="s">
        <v>41</v>
      </c>
      <c r="N39" s="127">
        <f>IF(ISNUMBER($G39),SUM(N12,N17,N22,N27,N32,N37),"")</f>
        <v>1783</v>
      </c>
      <c r="O39" s="128">
        <f>IF(ISNUMBER($G39),SUM(O12,O17,O22,O27,O32,O37),"")</f>
        <v>773</v>
      </c>
      <c r="P39" s="128">
        <f>IF(ISNUMBER($G39),SUM(P12,P17,P22,P27,P32,P37),"")</f>
        <v>43</v>
      </c>
      <c r="Q39" s="129">
        <f>IF(SUM($G$8:$G$37)+SUM($Q$8:$Q$37)&gt;0,SUM(Q12,Q17,Q22,Q27,Q32,Q37),"")</f>
        <v>2556</v>
      </c>
      <c r="R39" s="130">
        <f>IF(SUM($G$8:$G$37)+SUM($Q$8:$Q$37)&gt;0,SUM(R12,R17,R22,R27,R32,R37),"")</f>
        <v>4.5</v>
      </c>
      <c r="S39" s="131">
        <f>IF(ISNUMBER($I39),IF(COUNT(S$11,S$16,S$21,S$26,S$31,S$36)&gt;3,2,1)-$I39,"")</f>
        <v>0</v>
      </c>
    </row>
    <row r="40" spans="1:19" ht="5.0999999999999996" customHeight="1" thickBot="1" x14ac:dyDescent="0.25"/>
    <row r="41" spans="1:19" ht="18" customHeight="1" thickBot="1" x14ac:dyDescent="0.25">
      <c r="A41" s="57"/>
      <c r="B41" s="58" t="s">
        <v>42</v>
      </c>
      <c r="C41" s="218" t="s">
        <v>133</v>
      </c>
      <c r="D41" s="218"/>
      <c r="E41" s="218"/>
      <c r="G41" s="219"/>
      <c r="H41" s="219"/>
      <c r="I41" s="132">
        <f>IF(ISNUMBER(I$39),SUM(I11,I16,I21,I26,I31,I36,I39),"")</f>
        <v>6</v>
      </c>
      <c r="K41" s="57"/>
      <c r="L41" s="58" t="s">
        <v>42</v>
      </c>
      <c r="M41" s="218" t="s">
        <v>134</v>
      </c>
      <c r="N41" s="218"/>
      <c r="O41" s="218"/>
      <c r="Q41" s="219" t="s">
        <v>43</v>
      </c>
      <c r="R41" s="219"/>
      <c r="S41" s="132">
        <f>IF(ISNUMBER(S$39),SUM(S11,S16,S21,S26,S31,S36,S39),"")</f>
        <v>2</v>
      </c>
    </row>
    <row r="42" spans="1:19" ht="18" customHeight="1" x14ac:dyDescent="0.2">
      <c r="A42" s="57"/>
      <c r="B42" s="58" t="s">
        <v>44</v>
      </c>
      <c r="C42" s="165"/>
      <c r="D42" s="165"/>
      <c r="E42" s="165"/>
      <c r="G42" s="133"/>
      <c r="H42" s="133"/>
      <c r="I42" s="133"/>
      <c r="K42" s="57"/>
      <c r="L42" s="58" t="s">
        <v>44</v>
      </c>
      <c r="M42" s="165"/>
      <c r="N42" s="165"/>
      <c r="O42" s="165"/>
      <c r="Q42" s="133"/>
      <c r="R42" s="133"/>
      <c r="S42" s="133"/>
    </row>
    <row r="43" spans="1:19" ht="20.100000000000001" customHeight="1" x14ac:dyDescent="0.2">
      <c r="A43" s="58" t="s">
        <v>45</v>
      </c>
      <c r="B43" s="58" t="s">
        <v>46</v>
      </c>
      <c r="C43" s="168"/>
      <c r="D43" s="168"/>
      <c r="E43" s="168"/>
      <c r="F43" s="168"/>
      <c r="G43" s="168"/>
      <c r="H43" s="168"/>
      <c r="I43" s="58"/>
      <c r="J43" s="58"/>
      <c r="K43" s="58" t="s">
        <v>47</v>
      </c>
      <c r="L43" s="211"/>
      <c r="M43" s="211"/>
      <c r="O43" s="58" t="s">
        <v>44</v>
      </c>
      <c r="P43" s="168"/>
      <c r="Q43" s="168"/>
      <c r="R43" s="168"/>
      <c r="S43" s="168"/>
    </row>
    <row r="44" spans="1:19" ht="9.9499999999999993" customHeight="1" x14ac:dyDescent="0.2">
      <c r="E44" s="57"/>
      <c r="H44" s="57"/>
    </row>
    <row r="45" spans="1:19" ht="30" customHeight="1" x14ac:dyDescent="0.3">
      <c r="A45" s="134" t="str">
        <f>"Technické podmínky utkání:   " &amp; $B$3 &amp; IF(ISBLANK($B$3),""," – ") &amp; $L$3</f>
        <v>Technické podmínky utkání:   KK Slavoj Praha C – PSK Union Praha	 B</v>
      </c>
    </row>
    <row r="46" spans="1:19" ht="20.100000000000001" customHeight="1" x14ac:dyDescent="0.2">
      <c r="B46" s="96" t="s">
        <v>135</v>
      </c>
      <c r="C46" s="212">
        <v>0.72916666666666663</v>
      </c>
      <c r="D46" s="213"/>
      <c r="I46" s="96" t="s">
        <v>136</v>
      </c>
      <c r="J46" s="213">
        <v>20</v>
      </c>
      <c r="K46" s="213"/>
    </row>
    <row r="47" spans="1:19" ht="20.100000000000001" customHeight="1" x14ac:dyDescent="0.2">
      <c r="B47" s="96" t="s">
        <v>137</v>
      </c>
      <c r="C47" s="214">
        <v>0.91666666666666663</v>
      </c>
      <c r="D47" s="215"/>
      <c r="I47" s="96" t="s">
        <v>138</v>
      </c>
      <c r="J47" s="215">
        <v>10</v>
      </c>
      <c r="K47" s="215"/>
      <c r="P47" s="96" t="s">
        <v>139</v>
      </c>
      <c r="Q47" s="216">
        <v>43317</v>
      </c>
      <c r="R47" s="217"/>
      <c r="S47" s="217"/>
    </row>
    <row r="48" spans="1:19" ht="9.9499999999999993" customHeight="1" x14ac:dyDescent="0.2"/>
    <row r="49" spans="1:19" ht="15" customHeight="1" x14ac:dyDescent="0.2">
      <c r="A49" s="156" t="s">
        <v>56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</row>
    <row r="50" spans="1:19" ht="81" customHeight="1" x14ac:dyDescent="0.2">
      <c r="A50" s="201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</row>
    <row r="51" spans="1:19" ht="5.0999999999999996" customHeight="1" x14ac:dyDescent="0.2"/>
    <row r="52" spans="1:19" ht="15" customHeight="1" x14ac:dyDescent="0.2">
      <c r="A52" s="156" t="s">
        <v>57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ht="6" customHeight="1" x14ac:dyDescent="0.2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21" customHeight="1" x14ac:dyDescent="0.2">
      <c r="A54" s="70" t="s">
        <v>5</v>
      </c>
      <c r="B54" s="68"/>
      <c r="C54" s="68"/>
      <c r="D54" s="68"/>
      <c r="E54" s="68"/>
      <c r="F54" s="68"/>
      <c r="G54" s="68"/>
      <c r="H54" s="68"/>
      <c r="I54" s="68"/>
      <c r="J54" s="68"/>
      <c r="K54" s="71" t="s">
        <v>7</v>
      </c>
      <c r="L54" s="68"/>
      <c r="M54" s="68"/>
      <c r="N54" s="68"/>
      <c r="O54" s="68"/>
      <c r="P54" s="68"/>
      <c r="Q54" s="68"/>
      <c r="R54" s="68"/>
      <c r="S54" s="69"/>
    </row>
    <row r="55" spans="1:19" ht="21" customHeight="1" x14ac:dyDescent="0.2">
      <c r="A55" s="72"/>
      <c r="B55" s="73" t="s">
        <v>58</v>
      </c>
      <c r="C55" s="74"/>
      <c r="D55" s="75"/>
      <c r="E55" s="73" t="s">
        <v>59</v>
      </c>
      <c r="F55" s="74"/>
      <c r="G55" s="74"/>
      <c r="H55" s="74"/>
      <c r="I55" s="75"/>
      <c r="J55" s="68"/>
      <c r="K55" s="76"/>
      <c r="L55" s="73" t="s">
        <v>58</v>
      </c>
      <c r="M55" s="74"/>
      <c r="N55" s="75"/>
      <c r="O55" s="73" t="s">
        <v>59</v>
      </c>
      <c r="P55" s="74"/>
      <c r="Q55" s="74"/>
      <c r="R55" s="74"/>
      <c r="S55" s="77"/>
    </row>
    <row r="56" spans="1:19" ht="21" customHeight="1" x14ac:dyDescent="0.2">
      <c r="A56" s="78" t="s">
        <v>60</v>
      </c>
      <c r="B56" s="79" t="s">
        <v>61</v>
      </c>
      <c r="C56" s="80"/>
      <c r="D56" s="81" t="s">
        <v>62</v>
      </c>
      <c r="E56" s="79" t="s">
        <v>61</v>
      </c>
      <c r="F56" s="82"/>
      <c r="G56" s="82"/>
      <c r="H56" s="83"/>
      <c r="I56" s="81" t="s">
        <v>62</v>
      </c>
      <c r="J56" s="68"/>
      <c r="K56" s="84" t="s">
        <v>60</v>
      </c>
      <c r="L56" s="79" t="s">
        <v>61</v>
      </c>
      <c r="M56" s="80"/>
      <c r="N56" s="81" t="s">
        <v>62</v>
      </c>
      <c r="O56" s="79" t="s">
        <v>61</v>
      </c>
      <c r="P56" s="82"/>
      <c r="Q56" s="82"/>
      <c r="R56" s="83"/>
      <c r="S56" s="85" t="s">
        <v>62</v>
      </c>
    </row>
    <row r="57" spans="1:19" ht="21" customHeight="1" x14ac:dyDescent="0.2">
      <c r="A57" s="86"/>
      <c r="B57" s="147"/>
      <c r="C57" s="148"/>
      <c r="D57" s="135"/>
      <c r="E57" s="147"/>
      <c r="F57" s="149"/>
      <c r="G57" s="149"/>
      <c r="H57" s="148"/>
      <c r="I57" s="135"/>
      <c r="J57" s="68"/>
      <c r="K57" s="89"/>
      <c r="L57" s="147"/>
      <c r="M57" s="148"/>
      <c r="N57" s="135"/>
      <c r="O57" s="147"/>
      <c r="P57" s="149"/>
      <c r="Q57" s="149"/>
      <c r="R57" s="148"/>
      <c r="S57" s="136"/>
    </row>
    <row r="58" spans="1:19" ht="21" customHeight="1" x14ac:dyDescent="0.2">
      <c r="A58" s="86"/>
      <c r="B58" s="147"/>
      <c r="C58" s="148"/>
      <c r="D58" s="135"/>
      <c r="E58" s="147"/>
      <c r="F58" s="149"/>
      <c r="G58" s="149"/>
      <c r="H58" s="148"/>
      <c r="I58" s="135"/>
      <c r="J58" s="68"/>
      <c r="K58" s="89"/>
      <c r="L58" s="147"/>
      <c r="M58" s="148"/>
      <c r="N58" s="135"/>
      <c r="O58" s="147"/>
      <c r="P58" s="149"/>
      <c r="Q58" s="149"/>
      <c r="R58" s="148"/>
      <c r="S58" s="136"/>
    </row>
    <row r="59" spans="1:19" ht="12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</row>
    <row r="60" spans="1:19" ht="5.0999999999999996" customHeight="1" x14ac:dyDescent="0.2"/>
    <row r="61" spans="1:19" ht="15" customHeight="1" x14ac:dyDescent="0.2">
      <c r="A61" s="205" t="s">
        <v>63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7"/>
    </row>
    <row r="62" spans="1:19" ht="81" customHeight="1" x14ac:dyDescent="0.2">
      <c r="A62" s="208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10"/>
    </row>
    <row r="63" spans="1:19" ht="5.0999999999999996" customHeight="1" x14ac:dyDescent="0.2"/>
    <row r="64" spans="1:19" ht="15" customHeight="1" x14ac:dyDescent="0.2">
      <c r="A64" s="156" t="s">
        <v>64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8"/>
    </row>
    <row r="65" spans="1:19" ht="81" customHeight="1" x14ac:dyDescent="0.2">
      <c r="A65" s="201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3"/>
    </row>
    <row r="66" spans="1:19" ht="30" customHeight="1" x14ac:dyDescent="0.2">
      <c r="A66" s="137"/>
      <c r="B66" s="138" t="s">
        <v>140</v>
      </c>
      <c r="C66" s="204"/>
      <c r="D66" s="204"/>
      <c r="E66" s="204"/>
      <c r="F66" s="204"/>
      <c r="G66" s="204"/>
      <c r="H66" s="204"/>
    </row>
  </sheetData>
  <sheetProtection password="FC6B" sheet="1" objects="1" scenarios="1"/>
  <mergeCells count="95">
    <mergeCell ref="B3:I3"/>
    <mergeCell ref="L3:S3"/>
    <mergeCell ref="B1:C2"/>
    <mergeCell ref="D1:I1"/>
    <mergeCell ref="L1:N1"/>
    <mergeCell ref="O1:P1"/>
    <mergeCell ref="Q1:S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dataValidations count="1"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5.">
          <x14:formula1>
            <xm:f>0</xm:f>
          </x14:formula1>
          <x14:formula2>
            <xm:f>15</xm:f>
          </x14:formula2>
          <xm:sqref>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InputMessage="1" showErrorMessage="1" errorTitle="Chybná hodnota" error="Zadaná hodnota musí být celé nezáporné číslo menší nebo rovno 225.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66"/>
  <sheetViews>
    <sheetView showGridLines="0" showRowColHeaders="0" zoomScaleNormal="100" workbookViewId="0">
      <selection activeCell="C42" sqref="C42:E42"/>
    </sheetView>
  </sheetViews>
  <sheetFormatPr defaultRowHeight="12.75" x14ac:dyDescent="0.2"/>
  <cols>
    <col min="1" max="1" width="10.7109375" style="62" customWidth="1"/>
    <col min="2" max="2" width="15.7109375" style="62" customWidth="1"/>
    <col min="3" max="3" width="5.7109375" style="62" customWidth="1"/>
    <col min="4" max="5" width="6.7109375" style="62" customWidth="1"/>
    <col min="6" max="6" width="4.7109375" style="62" customWidth="1"/>
    <col min="7" max="7" width="6.7109375" style="62" customWidth="1"/>
    <col min="8" max="8" width="6.28515625" style="62" customWidth="1"/>
    <col min="9" max="9" width="6.7109375" style="62" customWidth="1"/>
    <col min="10" max="10" width="1.7109375" style="62" customWidth="1"/>
    <col min="11" max="11" width="10.7109375" style="62" customWidth="1"/>
    <col min="12" max="12" width="15.7109375" style="62" customWidth="1"/>
    <col min="13" max="13" width="5.7109375" style="62" customWidth="1"/>
    <col min="14" max="15" width="6.7109375" style="62" customWidth="1"/>
    <col min="16" max="16" width="4.7109375" style="62" customWidth="1"/>
    <col min="17" max="17" width="6.7109375" style="62" customWidth="1"/>
    <col min="18" max="18" width="6.28515625" style="62" customWidth="1"/>
    <col min="19" max="19" width="6.7109375" style="62" customWidth="1"/>
    <col min="20" max="256" width="9.140625" style="62"/>
    <col min="257" max="257" width="10.7109375" style="62" customWidth="1"/>
    <col min="258" max="258" width="15.7109375" style="62" customWidth="1"/>
    <col min="259" max="259" width="5.7109375" style="62" customWidth="1"/>
    <col min="260" max="261" width="6.7109375" style="62" customWidth="1"/>
    <col min="262" max="262" width="4.7109375" style="62" customWidth="1"/>
    <col min="263" max="263" width="6.7109375" style="62" customWidth="1"/>
    <col min="264" max="264" width="6.28515625" style="62" customWidth="1"/>
    <col min="265" max="265" width="6.7109375" style="62" customWidth="1"/>
    <col min="266" max="266" width="1.7109375" style="62" customWidth="1"/>
    <col min="267" max="267" width="10.7109375" style="62" customWidth="1"/>
    <col min="268" max="268" width="15.7109375" style="62" customWidth="1"/>
    <col min="269" max="269" width="5.7109375" style="62" customWidth="1"/>
    <col min="270" max="271" width="6.7109375" style="62" customWidth="1"/>
    <col min="272" max="272" width="4.7109375" style="62" customWidth="1"/>
    <col min="273" max="273" width="6.7109375" style="62" customWidth="1"/>
    <col min="274" max="274" width="6.28515625" style="62" customWidth="1"/>
    <col min="275" max="275" width="6.7109375" style="62" customWidth="1"/>
    <col min="276" max="512" width="9.140625" style="62"/>
    <col min="513" max="513" width="10.7109375" style="62" customWidth="1"/>
    <col min="514" max="514" width="15.7109375" style="62" customWidth="1"/>
    <col min="515" max="515" width="5.7109375" style="62" customWidth="1"/>
    <col min="516" max="517" width="6.7109375" style="62" customWidth="1"/>
    <col min="518" max="518" width="4.7109375" style="62" customWidth="1"/>
    <col min="519" max="519" width="6.7109375" style="62" customWidth="1"/>
    <col min="520" max="520" width="6.28515625" style="62" customWidth="1"/>
    <col min="521" max="521" width="6.7109375" style="62" customWidth="1"/>
    <col min="522" max="522" width="1.7109375" style="62" customWidth="1"/>
    <col min="523" max="523" width="10.7109375" style="62" customWidth="1"/>
    <col min="524" max="524" width="15.7109375" style="62" customWidth="1"/>
    <col min="525" max="525" width="5.7109375" style="62" customWidth="1"/>
    <col min="526" max="527" width="6.7109375" style="62" customWidth="1"/>
    <col min="528" max="528" width="4.7109375" style="62" customWidth="1"/>
    <col min="529" max="529" width="6.7109375" style="62" customWidth="1"/>
    <col min="530" max="530" width="6.28515625" style="62" customWidth="1"/>
    <col min="531" max="531" width="6.7109375" style="62" customWidth="1"/>
    <col min="532" max="768" width="9.140625" style="62"/>
    <col min="769" max="769" width="10.7109375" style="62" customWidth="1"/>
    <col min="770" max="770" width="15.7109375" style="62" customWidth="1"/>
    <col min="771" max="771" width="5.7109375" style="62" customWidth="1"/>
    <col min="772" max="773" width="6.7109375" style="62" customWidth="1"/>
    <col min="774" max="774" width="4.7109375" style="62" customWidth="1"/>
    <col min="775" max="775" width="6.7109375" style="62" customWidth="1"/>
    <col min="776" max="776" width="6.28515625" style="62" customWidth="1"/>
    <col min="777" max="777" width="6.7109375" style="62" customWidth="1"/>
    <col min="778" max="778" width="1.7109375" style="62" customWidth="1"/>
    <col min="779" max="779" width="10.7109375" style="62" customWidth="1"/>
    <col min="780" max="780" width="15.7109375" style="62" customWidth="1"/>
    <col min="781" max="781" width="5.7109375" style="62" customWidth="1"/>
    <col min="782" max="783" width="6.7109375" style="62" customWidth="1"/>
    <col min="784" max="784" width="4.7109375" style="62" customWidth="1"/>
    <col min="785" max="785" width="6.7109375" style="62" customWidth="1"/>
    <col min="786" max="786" width="6.28515625" style="62" customWidth="1"/>
    <col min="787" max="787" width="6.7109375" style="62" customWidth="1"/>
    <col min="788" max="1024" width="9.140625" style="62"/>
    <col min="1025" max="1025" width="10.7109375" style="62" customWidth="1"/>
    <col min="1026" max="1026" width="15.7109375" style="62" customWidth="1"/>
    <col min="1027" max="1027" width="5.7109375" style="62" customWidth="1"/>
    <col min="1028" max="1029" width="6.7109375" style="62" customWidth="1"/>
    <col min="1030" max="1030" width="4.7109375" style="62" customWidth="1"/>
    <col min="1031" max="1031" width="6.7109375" style="62" customWidth="1"/>
    <col min="1032" max="1032" width="6.28515625" style="62" customWidth="1"/>
    <col min="1033" max="1033" width="6.7109375" style="62" customWidth="1"/>
    <col min="1034" max="1034" width="1.7109375" style="62" customWidth="1"/>
    <col min="1035" max="1035" width="10.7109375" style="62" customWidth="1"/>
    <col min="1036" max="1036" width="15.7109375" style="62" customWidth="1"/>
    <col min="1037" max="1037" width="5.7109375" style="62" customWidth="1"/>
    <col min="1038" max="1039" width="6.7109375" style="62" customWidth="1"/>
    <col min="1040" max="1040" width="4.7109375" style="62" customWidth="1"/>
    <col min="1041" max="1041" width="6.7109375" style="62" customWidth="1"/>
    <col min="1042" max="1042" width="6.28515625" style="62" customWidth="1"/>
    <col min="1043" max="1043" width="6.7109375" style="62" customWidth="1"/>
    <col min="1044" max="1280" width="9.140625" style="62"/>
    <col min="1281" max="1281" width="10.7109375" style="62" customWidth="1"/>
    <col min="1282" max="1282" width="15.7109375" style="62" customWidth="1"/>
    <col min="1283" max="1283" width="5.7109375" style="62" customWidth="1"/>
    <col min="1284" max="1285" width="6.7109375" style="62" customWidth="1"/>
    <col min="1286" max="1286" width="4.7109375" style="62" customWidth="1"/>
    <col min="1287" max="1287" width="6.7109375" style="62" customWidth="1"/>
    <col min="1288" max="1288" width="6.28515625" style="62" customWidth="1"/>
    <col min="1289" max="1289" width="6.7109375" style="62" customWidth="1"/>
    <col min="1290" max="1290" width="1.7109375" style="62" customWidth="1"/>
    <col min="1291" max="1291" width="10.7109375" style="62" customWidth="1"/>
    <col min="1292" max="1292" width="15.7109375" style="62" customWidth="1"/>
    <col min="1293" max="1293" width="5.7109375" style="62" customWidth="1"/>
    <col min="1294" max="1295" width="6.7109375" style="62" customWidth="1"/>
    <col min="1296" max="1296" width="4.7109375" style="62" customWidth="1"/>
    <col min="1297" max="1297" width="6.7109375" style="62" customWidth="1"/>
    <col min="1298" max="1298" width="6.28515625" style="62" customWidth="1"/>
    <col min="1299" max="1299" width="6.7109375" style="62" customWidth="1"/>
    <col min="1300" max="1536" width="9.140625" style="62"/>
    <col min="1537" max="1537" width="10.7109375" style="62" customWidth="1"/>
    <col min="1538" max="1538" width="15.7109375" style="62" customWidth="1"/>
    <col min="1539" max="1539" width="5.7109375" style="62" customWidth="1"/>
    <col min="1540" max="1541" width="6.7109375" style="62" customWidth="1"/>
    <col min="1542" max="1542" width="4.7109375" style="62" customWidth="1"/>
    <col min="1543" max="1543" width="6.7109375" style="62" customWidth="1"/>
    <col min="1544" max="1544" width="6.28515625" style="62" customWidth="1"/>
    <col min="1545" max="1545" width="6.7109375" style="62" customWidth="1"/>
    <col min="1546" max="1546" width="1.7109375" style="62" customWidth="1"/>
    <col min="1547" max="1547" width="10.7109375" style="62" customWidth="1"/>
    <col min="1548" max="1548" width="15.7109375" style="62" customWidth="1"/>
    <col min="1549" max="1549" width="5.7109375" style="62" customWidth="1"/>
    <col min="1550" max="1551" width="6.7109375" style="62" customWidth="1"/>
    <col min="1552" max="1552" width="4.7109375" style="62" customWidth="1"/>
    <col min="1553" max="1553" width="6.7109375" style="62" customWidth="1"/>
    <col min="1554" max="1554" width="6.28515625" style="62" customWidth="1"/>
    <col min="1555" max="1555" width="6.7109375" style="62" customWidth="1"/>
    <col min="1556" max="1792" width="9.140625" style="62"/>
    <col min="1793" max="1793" width="10.7109375" style="62" customWidth="1"/>
    <col min="1794" max="1794" width="15.7109375" style="62" customWidth="1"/>
    <col min="1795" max="1795" width="5.7109375" style="62" customWidth="1"/>
    <col min="1796" max="1797" width="6.7109375" style="62" customWidth="1"/>
    <col min="1798" max="1798" width="4.7109375" style="62" customWidth="1"/>
    <col min="1799" max="1799" width="6.7109375" style="62" customWidth="1"/>
    <col min="1800" max="1800" width="6.28515625" style="62" customWidth="1"/>
    <col min="1801" max="1801" width="6.7109375" style="62" customWidth="1"/>
    <col min="1802" max="1802" width="1.7109375" style="62" customWidth="1"/>
    <col min="1803" max="1803" width="10.7109375" style="62" customWidth="1"/>
    <col min="1804" max="1804" width="15.7109375" style="62" customWidth="1"/>
    <col min="1805" max="1805" width="5.7109375" style="62" customWidth="1"/>
    <col min="1806" max="1807" width="6.7109375" style="62" customWidth="1"/>
    <col min="1808" max="1808" width="4.7109375" style="62" customWidth="1"/>
    <col min="1809" max="1809" width="6.7109375" style="62" customWidth="1"/>
    <col min="1810" max="1810" width="6.28515625" style="62" customWidth="1"/>
    <col min="1811" max="1811" width="6.7109375" style="62" customWidth="1"/>
    <col min="1812" max="2048" width="9.140625" style="62"/>
    <col min="2049" max="2049" width="10.7109375" style="62" customWidth="1"/>
    <col min="2050" max="2050" width="15.7109375" style="62" customWidth="1"/>
    <col min="2051" max="2051" width="5.7109375" style="62" customWidth="1"/>
    <col min="2052" max="2053" width="6.7109375" style="62" customWidth="1"/>
    <col min="2054" max="2054" width="4.7109375" style="62" customWidth="1"/>
    <col min="2055" max="2055" width="6.7109375" style="62" customWidth="1"/>
    <col min="2056" max="2056" width="6.28515625" style="62" customWidth="1"/>
    <col min="2057" max="2057" width="6.7109375" style="62" customWidth="1"/>
    <col min="2058" max="2058" width="1.7109375" style="62" customWidth="1"/>
    <col min="2059" max="2059" width="10.7109375" style="62" customWidth="1"/>
    <col min="2060" max="2060" width="15.7109375" style="62" customWidth="1"/>
    <col min="2061" max="2061" width="5.7109375" style="62" customWidth="1"/>
    <col min="2062" max="2063" width="6.7109375" style="62" customWidth="1"/>
    <col min="2064" max="2064" width="4.7109375" style="62" customWidth="1"/>
    <col min="2065" max="2065" width="6.7109375" style="62" customWidth="1"/>
    <col min="2066" max="2066" width="6.28515625" style="62" customWidth="1"/>
    <col min="2067" max="2067" width="6.7109375" style="62" customWidth="1"/>
    <col min="2068" max="2304" width="9.140625" style="62"/>
    <col min="2305" max="2305" width="10.7109375" style="62" customWidth="1"/>
    <col min="2306" max="2306" width="15.7109375" style="62" customWidth="1"/>
    <col min="2307" max="2307" width="5.7109375" style="62" customWidth="1"/>
    <col min="2308" max="2309" width="6.7109375" style="62" customWidth="1"/>
    <col min="2310" max="2310" width="4.7109375" style="62" customWidth="1"/>
    <col min="2311" max="2311" width="6.7109375" style="62" customWidth="1"/>
    <col min="2312" max="2312" width="6.28515625" style="62" customWidth="1"/>
    <col min="2313" max="2313" width="6.7109375" style="62" customWidth="1"/>
    <col min="2314" max="2314" width="1.7109375" style="62" customWidth="1"/>
    <col min="2315" max="2315" width="10.7109375" style="62" customWidth="1"/>
    <col min="2316" max="2316" width="15.7109375" style="62" customWidth="1"/>
    <col min="2317" max="2317" width="5.7109375" style="62" customWidth="1"/>
    <col min="2318" max="2319" width="6.7109375" style="62" customWidth="1"/>
    <col min="2320" max="2320" width="4.7109375" style="62" customWidth="1"/>
    <col min="2321" max="2321" width="6.7109375" style="62" customWidth="1"/>
    <col min="2322" max="2322" width="6.28515625" style="62" customWidth="1"/>
    <col min="2323" max="2323" width="6.7109375" style="62" customWidth="1"/>
    <col min="2324" max="2560" width="9.140625" style="62"/>
    <col min="2561" max="2561" width="10.7109375" style="62" customWidth="1"/>
    <col min="2562" max="2562" width="15.7109375" style="62" customWidth="1"/>
    <col min="2563" max="2563" width="5.7109375" style="62" customWidth="1"/>
    <col min="2564" max="2565" width="6.7109375" style="62" customWidth="1"/>
    <col min="2566" max="2566" width="4.7109375" style="62" customWidth="1"/>
    <col min="2567" max="2567" width="6.7109375" style="62" customWidth="1"/>
    <col min="2568" max="2568" width="6.28515625" style="62" customWidth="1"/>
    <col min="2569" max="2569" width="6.7109375" style="62" customWidth="1"/>
    <col min="2570" max="2570" width="1.7109375" style="62" customWidth="1"/>
    <col min="2571" max="2571" width="10.7109375" style="62" customWidth="1"/>
    <col min="2572" max="2572" width="15.7109375" style="62" customWidth="1"/>
    <col min="2573" max="2573" width="5.7109375" style="62" customWidth="1"/>
    <col min="2574" max="2575" width="6.7109375" style="62" customWidth="1"/>
    <col min="2576" max="2576" width="4.7109375" style="62" customWidth="1"/>
    <col min="2577" max="2577" width="6.7109375" style="62" customWidth="1"/>
    <col min="2578" max="2578" width="6.28515625" style="62" customWidth="1"/>
    <col min="2579" max="2579" width="6.7109375" style="62" customWidth="1"/>
    <col min="2580" max="2816" width="9.140625" style="62"/>
    <col min="2817" max="2817" width="10.7109375" style="62" customWidth="1"/>
    <col min="2818" max="2818" width="15.7109375" style="62" customWidth="1"/>
    <col min="2819" max="2819" width="5.7109375" style="62" customWidth="1"/>
    <col min="2820" max="2821" width="6.7109375" style="62" customWidth="1"/>
    <col min="2822" max="2822" width="4.7109375" style="62" customWidth="1"/>
    <col min="2823" max="2823" width="6.7109375" style="62" customWidth="1"/>
    <col min="2824" max="2824" width="6.28515625" style="62" customWidth="1"/>
    <col min="2825" max="2825" width="6.7109375" style="62" customWidth="1"/>
    <col min="2826" max="2826" width="1.7109375" style="62" customWidth="1"/>
    <col min="2827" max="2827" width="10.7109375" style="62" customWidth="1"/>
    <col min="2828" max="2828" width="15.7109375" style="62" customWidth="1"/>
    <col min="2829" max="2829" width="5.7109375" style="62" customWidth="1"/>
    <col min="2830" max="2831" width="6.7109375" style="62" customWidth="1"/>
    <col min="2832" max="2832" width="4.7109375" style="62" customWidth="1"/>
    <col min="2833" max="2833" width="6.7109375" style="62" customWidth="1"/>
    <col min="2834" max="2834" width="6.28515625" style="62" customWidth="1"/>
    <col min="2835" max="2835" width="6.7109375" style="62" customWidth="1"/>
    <col min="2836" max="3072" width="9.140625" style="62"/>
    <col min="3073" max="3073" width="10.7109375" style="62" customWidth="1"/>
    <col min="3074" max="3074" width="15.7109375" style="62" customWidth="1"/>
    <col min="3075" max="3075" width="5.7109375" style="62" customWidth="1"/>
    <col min="3076" max="3077" width="6.7109375" style="62" customWidth="1"/>
    <col min="3078" max="3078" width="4.7109375" style="62" customWidth="1"/>
    <col min="3079" max="3079" width="6.7109375" style="62" customWidth="1"/>
    <col min="3080" max="3080" width="6.28515625" style="62" customWidth="1"/>
    <col min="3081" max="3081" width="6.7109375" style="62" customWidth="1"/>
    <col min="3082" max="3082" width="1.7109375" style="62" customWidth="1"/>
    <col min="3083" max="3083" width="10.7109375" style="62" customWidth="1"/>
    <col min="3084" max="3084" width="15.7109375" style="62" customWidth="1"/>
    <col min="3085" max="3085" width="5.7109375" style="62" customWidth="1"/>
    <col min="3086" max="3087" width="6.7109375" style="62" customWidth="1"/>
    <col min="3088" max="3088" width="4.7109375" style="62" customWidth="1"/>
    <col min="3089" max="3089" width="6.7109375" style="62" customWidth="1"/>
    <col min="3090" max="3090" width="6.28515625" style="62" customWidth="1"/>
    <col min="3091" max="3091" width="6.7109375" style="62" customWidth="1"/>
    <col min="3092" max="3328" width="9.140625" style="62"/>
    <col min="3329" max="3329" width="10.7109375" style="62" customWidth="1"/>
    <col min="3330" max="3330" width="15.7109375" style="62" customWidth="1"/>
    <col min="3331" max="3331" width="5.7109375" style="62" customWidth="1"/>
    <col min="3332" max="3333" width="6.7109375" style="62" customWidth="1"/>
    <col min="3334" max="3334" width="4.7109375" style="62" customWidth="1"/>
    <col min="3335" max="3335" width="6.7109375" style="62" customWidth="1"/>
    <col min="3336" max="3336" width="6.28515625" style="62" customWidth="1"/>
    <col min="3337" max="3337" width="6.7109375" style="62" customWidth="1"/>
    <col min="3338" max="3338" width="1.7109375" style="62" customWidth="1"/>
    <col min="3339" max="3339" width="10.7109375" style="62" customWidth="1"/>
    <col min="3340" max="3340" width="15.7109375" style="62" customWidth="1"/>
    <col min="3341" max="3341" width="5.7109375" style="62" customWidth="1"/>
    <col min="3342" max="3343" width="6.7109375" style="62" customWidth="1"/>
    <col min="3344" max="3344" width="4.7109375" style="62" customWidth="1"/>
    <col min="3345" max="3345" width="6.7109375" style="62" customWidth="1"/>
    <col min="3346" max="3346" width="6.28515625" style="62" customWidth="1"/>
    <col min="3347" max="3347" width="6.7109375" style="62" customWidth="1"/>
    <col min="3348" max="3584" width="9.140625" style="62"/>
    <col min="3585" max="3585" width="10.7109375" style="62" customWidth="1"/>
    <col min="3586" max="3586" width="15.7109375" style="62" customWidth="1"/>
    <col min="3587" max="3587" width="5.7109375" style="62" customWidth="1"/>
    <col min="3588" max="3589" width="6.7109375" style="62" customWidth="1"/>
    <col min="3590" max="3590" width="4.7109375" style="62" customWidth="1"/>
    <col min="3591" max="3591" width="6.7109375" style="62" customWidth="1"/>
    <col min="3592" max="3592" width="6.28515625" style="62" customWidth="1"/>
    <col min="3593" max="3593" width="6.7109375" style="62" customWidth="1"/>
    <col min="3594" max="3594" width="1.7109375" style="62" customWidth="1"/>
    <col min="3595" max="3595" width="10.7109375" style="62" customWidth="1"/>
    <col min="3596" max="3596" width="15.7109375" style="62" customWidth="1"/>
    <col min="3597" max="3597" width="5.7109375" style="62" customWidth="1"/>
    <col min="3598" max="3599" width="6.7109375" style="62" customWidth="1"/>
    <col min="3600" max="3600" width="4.7109375" style="62" customWidth="1"/>
    <col min="3601" max="3601" width="6.7109375" style="62" customWidth="1"/>
    <col min="3602" max="3602" width="6.28515625" style="62" customWidth="1"/>
    <col min="3603" max="3603" width="6.7109375" style="62" customWidth="1"/>
    <col min="3604" max="3840" width="9.140625" style="62"/>
    <col min="3841" max="3841" width="10.7109375" style="62" customWidth="1"/>
    <col min="3842" max="3842" width="15.7109375" style="62" customWidth="1"/>
    <col min="3843" max="3843" width="5.7109375" style="62" customWidth="1"/>
    <col min="3844" max="3845" width="6.7109375" style="62" customWidth="1"/>
    <col min="3846" max="3846" width="4.7109375" style="62" customWidth="1"/>
    <col min="3847" max="3847" width="6.7109375" style="62" customWidth="1"/>
    <col min="3848" max="3848" width="6.28515625" style="62" customWidth="1"/>
    <col min="3849" max="3849" width="6.7109375" style="62" customWidth="1"/>
    <col min="3850" max="3850" width="1.7109375" style="62" customWidth="1"/>
    <col min="3851" max="3851" width="10.7109375" style="62" customWidth="1"/>
    <col min="3852" max="3852" width="15.7109375" style="62" customWidth="1"/>
    <col min="3853" max="3853" width="5.7109375" style="62" customWidth="1"/>
    <col min="3854" max="3855" width="6.7109375" style="62" customWidth="1"/>
    <col min="3856" max="3856" width="4.7109375" style="62" customWidth="1"/>
    <col min="3857" max="3857" width="6.7109375" style="62" customWidth="1"/>
    <col min="3858" max="3858" width="6.28515625" style="62" customWidth="1"/>
    <col min="3859" max="3859" width="6.7109375" style="62" customWidth="1"/>
    <col min="3860" max="4096" width="9.140625" style="62"/>
    <col min="4097" max="4097" width="10.7109375" style="62" customWidth="1"/>
    <col min="4098" max="4098" width="15.7109375" style="62" customWidth="1"/>
    <col min="4099" max="4099" width="5.7109375" style="62" customWidth="1"/>
    <col min="4100" max="4101" width="6.7109375" style="62" customWidth="1"/>
    <col min="4102" max="4102" width="4.7109375" style="62" customWidth="1"/>
    <col min="4103" max="4103" width="6.7109375" style="62" customWidth="1"/>
    <col min="4104" max="4104" width="6.28515625" style="62" customWidth="1"/>
    <col min="4105" max="4105" width="6.7109375" style="62" customWidth="1"/>
    <col min="4106" max="4106" width="1.7109375" style="62" customWidth="1"/>
    <col min="4107" max="4107" width="10.7109375" style="62" customWidth="1"/>
    <col min="4108" max="4108" width="15.7109375" style="62" customWidth="1"/>
    <col min="4109" max="4109" width="5.7109375" style="62" customWidth="1"/>
    <col min="4110" max="4111" width="6.7109375" style="62" customWidth="1"/>
    <col min="4112" max="4112" width="4.7109375" style="62" customWidth="1"/>
    <col min="4113" max="4113" width="6.7109375" style="62" customWidth="1"/>
    <col min="4114" max="4114" width="6.28515625" style="62" customWidth="1"/>
    <col min="4115" max="4115" width="6.7109375" style="62" customWidth="1"/>
    <col min="4116" max="4352" width="9.140625" style="62"/>
    <col min="4353" max="4353" width="10.7109375" style="62" customWidth="1"/>
    <col min="4354" max="4354" width="15.7109375" style="62" customWidth="1"/>
    <col min="4355" max="4355" width="5.7109375" style="62" customWidth="1"/>
    <col min="4356" max="4357" width="6.7109375" style="62" customWidth="1"/>
    <col min="4358" max="4358" width="4.7109375" style="62" customWidth="1"/>
    <col min="4359" max="4359" width="6.7109375" style="62" customWidth="1"/>
    <col min="4360" max="4360" width="6.28515625" style="62" customWidth="1"/>
    <col min="4361" max="4361" width="6.7109375" style="62" customWidth="1"/>
    <col min="4362" max="4362" width="1.7109375" style="62" customWidth="1"/>
    <col min="4363" max="4363" width="10.7109375" style="62" customWidth="1"/>
    <col min="4364" max="4364" width="15.7109375" style="62" customWidth="1"/>
    <col min="4365" max="4365" width="5.7109375" style="62" customWidth="1"/>
    <col min="4366" max="4367" width="6.7109375" style="62" customWidth="1"/>
    <col min="4368" max="4368" width="4.7109375" style="62" customWidth="1"/>
    <col min="4369" max="4369" width="6.7109375" style="62" customWidth="1"/>
    <col min="4370" max="4370" width="6.28515625" style="62" customWidth="1"/>
    <col min="4371" max="4371" width="6.7109375" style="62" customWidth="1"/>
    <col min="4372" max="4608" width="9.140625" style="62"/>
    <col min="4609" max="4609" width="10.7109375" style="62" customWidth="1"/>
    <col min="4610" max="4610" width="15.7109375" style="62" customWidth="1"/>
    <col min="4611" max="4611" width="5.7109375" style="62" customWidth="1"/>
    <col min="4612" max="4613" width="6.7109375" style="62" customWidth="1"/>
    <col min="4614" max="4614" width="4.7109375" style="62" customWidth="1"/>
    <col min="4615" max="4615" width="6.7109375" style="62" customWidth="1"/>
    <col min="4616" max="4616" width="6.28515625" style="62" customWidth="1"/>
    <col min="4617" max="4617" width="6.7109375" style="62" customWidth="1"/>
    <col min="4618" max="4618" width="1.7109375" style="62" customWidth="1"/>
    <col min="4619" max="4619" width="10.7109375" style="62" customWidth="1"/>
    <col min="4620" max="4620" width="15.7109375" style="62" customWidth="1"/>
    <col min="4621" max="4621" width="5.7109375" style="62" customWidth="1"/>
    <col min="4622" max="4623" width="6.7109375" style="62" customWidth="1"/>
    <col min="4624" max="4624" width="4.7109375" style="62" customWidth="1"/>
    <col min="4625" max="4625" width="6.7109375" style="62" customWidth="1"/>
    <col min="4626" max="4626" width="6.28515625" style="62" customWidth="1"/>
    <col min="4627" max="4627" width="6.7109375" style="62" customWidth="1"/>
    <col min="4628" max="4864" width="9.140625" style="62"/>
    <col min="4865" max="4865" width="10.7109375" style="62" customWidth="1"/>
    <col min="4866" max="4866" width="15.7109375" style="62" customWidth="1"/>
    <col min="4867" max="4867" width="5.7109375" style="62" customWidth="1"/>
    <col min="4868" max="4869" width="6.7109375" style="62" customWidth="1"/>
    <col min="4870" max="4870" width="4.7109375" style="62" customWidth="1"/>
    <col min="4871" max="4871" width="6.7109375" style="62" customWidth="1"/>
    <col min="4872" max="4872" width="6.28515625" style="62" customWidth="1"/>
    <col min="4873" max="4873" width="6.7109375" style="62" customWidth="1"/>
    <col min="4874" max="4874" width="1.7109375" style="62" customWidth="1"/>
    <col min="4875" max="4875" width="10.7109375" style="62" customWidth="1"/>
    <col min="4876" max="4876" width="15.7109375" style="62" customWidth="1"/>
    <col min="4877" max="4877" width="5.7109375" style="62" customWidth="1"/>
    <col min="4878" max="4879" width="6.7109375" style="62" customWidth="1"/>
    <col min="4880" max="4880" width="4.7109375" style="62" customWidth="1"/>
    <col min="4881" max="4881" width="6.7109375" style="62" customWidth="1"/>
    <col min="4882" max="4882" width="6.28515625" style="62" customWidth="1"/>
    <col min="4883" max="4883" width="6.7109375" style="62" customWidth="1"/>
    <col min="4884" max="5120" width="9.140625" style="62"/>
    <col min="5121" max="5121" width="10.7109375" style="62" customWidth="1"/>
    <col min="5122" max="5122" width="15.7109375" style="62" customWidth="1"/>
    <col min="5123" max="5123" width="5.7109375" style="62" customWidth="1"/>
    <col min="5124" max="5125" width="6.7109375" style="62" customWidth="1"/>
    <col min="5126" max="5126" width="4.7109375" style="62" customWidth="1"/>
    <col min="5127" max="5127" width="6.7109375" style="62" customWidth="1"/>
    <col min="5128" max="5128" width="6.28515625" style="62" customWidth="1"/>
    <col min="5129" max="5129" width="6.7109375" style="62" customWidth="1"/>
    <col min="5130" max="5130" width="1.7109375" style="62" customWidth="1"/>
    <col min="5131" max="5131" width="10.7109375" style="62" customWidth="1"/>
    <col min="5132" max="5132" width="15.7109375" style="62" customWidth="1"/>
    <col min="5133" max="5133" width="5.7109375" style="62" customWidth="1"/>
    <col min="5134" max="5135" width="6.7109375" style="62" customWidth="1"/>
    <col min="5136" max="5136" width="4.7109375" style="62" customWidth="1"/>
    <col min="5137" max="5137" width="6.7109375" style="62" customWidth="1"/>
    <col min="5138" max="5138" width="6.28515625" style="62" customWidth="1"/>
    <col min="5139" max="5139" width="6.7109375" style="62" customWidth="1"/>
    <col min="5140" max="5376" width="9.140625" style="62"/>
    <col min="5377" max="5377" width="10.7109375" style="62" customWidth="1"/>
    <col min="5378" max="5378" width="15.7109375" style="62" customWidth="1"/>
    <col min="5379" max="5379" width="5.7109375" style="62" customWidth="1"/>
    <col min="5380" max="5381" width="6.7109375" style="62" customWidth="1"/>
    <col min="5382" max="5382" width="4.7109375" style="62" customWidth="1"/>
    <col min="5383" max="5383" width="6.7109375" style="62" customWidth="1"/>
    <col min="5384" max="5384" width="6.28515625" style="62" customWidth="1"/>
    <col min="5385" max="5385" width="6.7109375" style="62" customWidth="1"/>
    <col min="5386" max="5386" width="1.7109375" style="62" customWidth="1"/>
    <col min="5387" max="5387" width="10.7109375" style="62" customWidth="1"/>
    <col min="5388" max="5388" width="15.7109375" style="62" customWidth="1"/>
    <col min="5389" max="5389" width="5.7109375" style="62" customWidth="1"/>
    <col min="5390" max="5391" width="6.7109375" style="62" customWidth="1"/>
    <col min="5392" max="5392" width="4.7109375" style="62" customWidth="1"/>
    <col min="5393" max="5393" width="6.7109375" style="62" customWidth="1"/>
    <col min="5394" max="5394" width="6.28515625" style="62" customWidth="1"/>
    <col min="5395" max="5395" width="6.7109375" style="62" customWidth="1"/>
    <col min="5396" max="5632" width="9.140625" style="62"/>
    <col min="5633" max="5633" width="10.7109375" style="62" customWidth="1"/>
    <col min="5634" max="5634" width="15.7109375" style="62" customWidth="1"/>
    <col min="5635" max="5635" width="5.7109375" style="62" customWidth="1"/>
    <col min="5636" max="5637" width="6.7109375" style="62" customWidth="1"/>
    <col min="5638" max="5638" width="4.7109375" style="62" customWidth="1"/>
    <col min="5639" max="5639" width="6.7109375" style="62" customWidth="1"/>
    <col min="5640" max="5640" width="6.28515625" style="62" customWidth="1"/>
    <col min="5641" max="5641" width="6.7109375" style="62" customWidth="1"/>
    <col min="5642" max="5642" width="1.7109375" style="62" customWidth="1"/>
    <col min="5643" max="5643" width="10.7109375" style="62" customWidth="1"/>
    <col min="5644" max="5644" width="15.7109375" style="62" customWidth="1"/>
    <col min="5645" max="5645" width="5.7109375" style="62" customWidth="1"/>
    <col min="5646" max="5647" width="6.7109375" style="62" customWidth="1"/>
    <col min="5648" max="5648" width="4.7109375" style="62" customWidth="1"/>
    <col min="5649" max="5649" width="6.7109375" style="62" customWidth="1"/>
    <col min="5650" max="5650" width="6.28515625" style="62" customWidth="1"/>
    <col min="5651" max="5651" width="6.7109375" style="62" customWidth="1"/>
    <col min="5652" max="5888" width="9.140625" style="62"/>
    <col min="5889" max="5889" width="10.7109375" style="62" customWidth="1"/>
    <col min="5890" max="5890" width="15.7109375" style="62" customWidth="1"/>
    <col min="5891" max="5891" width="5.7109375" style="62" customWidth="1"/>
    <col min="5892" max="5893" width="6.7109375" style="62" customWidth="1"/>
    <col min="5894" max="5894" width="4.7109375" style="62" customWidth="1"/>
    <col min="5895" max="5895" width="6.7109375" style="62" customWidth="1"/>
    <col min="5896" max="5896" width="6.28515625" style="62" customWidth="1"/>
    <col min="5897" max="5897" width="6.7109375" style="62" customWidth="1"/>
    <col min="5898" max="5898" width="1.7109375" style="62" customWidth="1"/>
    <col min="5899" max="5899" width="10.7109375" style="62" customWidth="1"/>
    <col min="5900" max="5900" width="15.7109375" style="62" customWidth="1"/>
    <col min="5901" max="5901" width="5.7109375" style="62" customWidth="1"/>
    <col min="5902" max="5903" width="6.7109375" style="62" customWidth="1"/>
    <col min="5904" max="5904" width="4.7109375" style="62" customWidth="1"/>
    <col min="5905" max="5905" width="6.7109375" style="62" customWidth="1"/>
    <col min="5906" max="5906" width="6.28515625" style="62" customWidth="1"/>
    <col min="5907" max="5907" width="6.7109375" style="62" customWidth="1"/>
    <col min="5908" max="6144" width="9.140625" style="62"/>
    <col min="6145" max="6145" width="10.7109375" style="62" customWidth="1"/>
    <col min="6146" max="6146" width="15.7109375" style="62" customWidth="1"/>
    <col min="6147" max="6147" width="5.7109375" style="62" customWidth="1"/>
    <col min="6148" max="6149" width="6.7109375" style="62" customWidth="1"/>
    <col min="6150" max="6150" width="4.7109375" style="62" customWidth="1"/>
    <col min="6151" max="6151" width="6.7109375" style="62" customWidth="1"/>
    <col min="6152" max="6152" width="6.28515625" style="62" customWidth="1"/>
    <col min="6153" max="6153" width="6.7109375" style="62" customWidth="1"/>
    <col min="6154" max="6154" width="1.7109375" style="62" customWidth="1"/>
    <col min="6155" max="6155" width="10.7109375" style="62" customWidth="1"/>
    <col min="6156" max="6156" width="15.7109375" style="62" customWidth="1"/>
    <col min="6157" max="6157" width="5.7109375" style="62" customWidth="1"/>
    <col min="6158" max="6159" width="6.7109375" style="62" customWidth="1"/>
    <col min="6160" max="6160" width="4.7109375" style="62" customWidth="1"/>
    <col min="6161" max="6161" width="6.7109375" style="62" customWidth="1"/>
    <col min="6162" max="6162" width="6.28515625" style="62" customWidth="1"/>
    <col min="6163" max="6163" width="6.7109375" style="62" customWidth="1"/>
    <col min="6164" max="6400" width="9.140625" style="62"/>
    <col min="6401" max="6401" width="10.7109375" style="62" customWidth="1"/>
    <col min="6402" max="6402" width="15.7109375" style="62" customWidth="1"/>
    <col min="6403" max="6403" width="5.7109375" style="62" customWidth="1"/>
    <col min="6404" max="6405" width="6.7109375" style="62" customWidth="1"/>
    <col min="6406" max="6406" width="4.7109375" style="62" customWidth="1"/>
    <col min="6407" max="6407" width="6.7109375" style="62" customWidth="1"/>
    <col min="6408" max="6408" width="6.28515625" style="62" customWidth="1"/>
    <col min="6409" max="6409" width="6.7109375" style="62" customWidth="1"/>
    <col min="6410" max="6410" width="1.7109375" style="62" customWidth="1"/>
    <col min="6411" max="6411" width="10.7109375" style="62" customWidth="1"/>
    <col min="6412" max="6412" width="15.7109375" style="62" customWidth="1"/>
    <col min="6413" max="6413" width="5.7109375" style="62" customWidth="1"/>
    <col min="6414" max="6415" width="6.7109375" style="62" customWidth="1"/>
    <col min="6416" max="6416" width="4.7109375" style="62" customWidth="1"/>
    <col min="6417" max="6417" width="6.7109375" style="62" customWidth="1"/>
    <col min="6418" max="6418" width="6.28515625" style="62" customWidth="1"/>
    <col min="6419" max="6419" width="6.7109375" style="62" customWidth="1"/>
    <col min="6420" max="6656" width="9.140625" style="62"/>
    <col min="6657" max="6657" width="10.7109375" style="62" customWidth="1"/>
    <col min="6658" max="6658" width="15.7109375" style="62" customWidth="1"/>
    <col min="6659" max="6659" width="5.7109375" style="62" customWidth="1"/>
    <col min="6660" max="6661" width="6.7109375" style="62" customWidth="1"/>
    <col min="6662" max="6662" width="4.7109375" style="62" customWidth="1"/>
    <col min="6663" max="6663" width="6.7109375" style="62" customWidth="1"/>
    <col min="6664" max="6664" width="6.28515625" style="62" customWidth="1"/>
    <col min="6665" max="6665" width="6.7109375" style="62" customWidth="1"/>
    <col min="6666" max="6666" width="1.7109375" style="62" customWidth="1"/>
    <col min="6667" max="6667" width="10.7109375" style="62" customWidth="1"/>
    <col min="6668" max="6668" width="15.7109375" style="62" customWidth="1"/>
    <col min="6669" max="6669" width="5.7109375" style="62" customWidth="1"/>
    <col min="6670" max="6671" width="6.7109375" style="62" customWidth="1"/>
    <col min="6672" max="6672" width="4.7109375" style="62" customWidth="1"/>
    <col min="6673" max="6673" width="6.7109375" style="62" customWidth="1"/>
    <col min="6674" max="6674" width="6.28515625" style="62" customWidth="1"/>
    <col min="6675" max="6675" width="6.7109375" style="62" customWidth="1"/>
    <col min="6676" max="6912" width="9.140625" style="62"/>
    <col min="6913" max="6913" width="10.7109375" style="62" customWidth="1"/>
    <col min="6914" max="6914" width="15.7109375" style="62" customWidth="1"/>
    <col min="6915" max="6915" width="5.7109375" style="62" customWidth="1"/>
    <col min="6916" max="6917" width="6.7109375" style="62" customWidth="1"/>
    <col min="6918" max="6918" width="4.7109375" style="62" customWidth="1"/>
    <col min="6919" max="6919" width="6.7109375" style="62" customWidth="1"/>
    <col min="6920" max="6920" width="6.28515625" style="62" customWidth="1"/>
    <col min="6921" max="6921" width="6.7109375" style="62" customWidth="1"/>
    <col min="6922" max="6922" width="1.7109375" style="62" customWidth="1"/>
    <col min="6923" max="6923" width="10.7109375" style="62" customWidth="1"/>
    <col min="6924" max="6924" width="15.7109375" style="62" customWidth="1"/>
    <col min="6925" max="6925" width="5.7109375" style="62" customWidth="1"/>
    <col min="6926" max="6927" width="6.7109375" style="62" customWidth="1"/>
    <col min="6928" max="6928" width="4.7109375" style="62" customWidth="1"/>
    <col min="6929" max="6929" width="6.7109375" style="62" customWidth="1"/>
    <col min="6930" max="6930" width="6.28515625" style="62" customWidth="1"/>
    <col min="6931" max="6931" width="6.7109375" style="62" customWidth="1"/>
    <col min="6932" max="7168" width="9.140625" style="62"/>
    <col min="7169" max="7169" width="10.7109375" style="62" customWidth="1"/>
    <col min="7170" max="7170" width="15.7109375" style="62" customWidth="1"/>
    <col min="7171" max="7171" width="5.7109375" style="62" customWidth="1"/>
    <col min="7172" max="7173" width="6.7109375" style="62" customWidth="1"/>
    <col min="7174" max="7174" width="4.7109375" style="62" customWidth="1"/>
    <col min="7175" max="7175" width="6.7109375" style="62" customWidth="1"/>
    <col min="7176" max="7176" width="6.28515625" style="62" customWidth="1"/>
    <col min="7177" max="7177" width="6.7109375" style="62" customWidth="1"/>
    <col min="7178" max="7178" width="1.7109375" style="62" customWidth="1"/>
    <col min="7179" max="7179" width="10.7109375" style="62" customWidth="1"/>
    <col min="7180" max="7180" width="15.7109375" style="62" customWidth="1"/>
    <col min="7181" max="7181" width="5.7109375" style="62" customWidth="1"/>
    <col min="7182" max="7183" width="6.7109375" style="62" customWidth="1"/>
    <col min="7184" max="7184" width="4.7109375" style="62" customWidth="1"/>
    <col min="7185" max="7185" width="6.7109375" style="62" customWidth="1"/>
    <col min="7186" max="7186" width="6.28515625" style="62" customWidth="1"/>
    <col min="7187" max="7187" width="6.7109375" style="62" customWidth="1"/>
    <col min="7188" max="7424" width="9.140625" style="62"/>
    <col min="7425" max="7425" width="10.7109375" style="62" customWidth="1"/>
    <col min="7426" max="7426" width="15.7109375" style="62" customWidth="1"/>
    <col min="7427" max="7427" width="5.7109375" style="62" customWidth="1"/>
    <col min="7428" max="7429" width="6.7109375" style="62" customWidth="1"/>
    <col min="7430" max="7430" width="4.7109375" style="62" customWidth="1"/>
    <col min="7431" max="7431" width="6.7109375" style="62" customWidth="1"/>
    <col min="7432" max="7432" width="6.28515625" style="62" customWidth="1"/>
    <col min="7433" max="7433" width="6.7109375" style="62" customWidth="1"/>
    <col min="7434" max="7434" width="1.7109375" style="62" customWidth="1"/>
    <col min="7435" max="7435" width="10.7109375" style="62" customWidth="1"/>
    <col min="7436" max="7436" width="15.7109375" style="62" customWidth="1"/>
    <col min="7437" max="7437" width="5.7109375" style="62" customWidth="1"/>
    <col min="7438" max="7439" width="6.7109375" style="62" customWidth="1"/>
    <col min="7440" max="7440" width="4.7109375" style="62" customWidth="1"/>
    <col min="7441" max="7441" width="6.7109375" style="62" customWidth="1"/>
    <col min="7442" max="7442" width="6.28515625" style="62" customWidth="1"/>
    <col min="7443" max="7443" width="6.7109375" style="62" customWidth="1"/>
    <col min="7444" max="7680" width="9.140625" style="62"/>
    <col min="7681" max="7681" width="10.7109375" style="62" customWidth="1"/>
    <col min="7682" max="7682" width="15.7109375" style="62" customWidth="1"/>
    <col min="7683" max="7683" width="5.7109375" style="62" customWidth="1"/>
    <col min="7684" max="7685" width="6.7109375" style="62" customWidth="1"/>
    <col min="7686" max="7686" width="4.7109375" style="62" customWidth="1"/>
    <col min="7687" max="7687" width="6.7109375" style="62" customWidth="1"/>
    <col min="7688" max="7688" width="6.28515625" style="62" customWidth="1"/>
    <col min="7689" max="7689" width="6.7109375" style="62" customWidth="1"/>
    <col min="7690" max="7690" width="1.7109375" style="62" customWidth="1"/>
    <col min="7691" max="7691" width="10.7109375" style="62" customWidth="1"/>
    <col min="7692" max="7692" width="15.7109375" style="62" customWidth="1"/>
    <col min="7693" max="7693" width="5.7109375" style="62" customWidth="1"/>
    <col min="7694" max="7695" width="6.7109375" style="62" customWidth="1"/>
    <col min="7696" max="7696" width="4.7109375" style="62" customWidth="1"/>
    <col min="7697" max="7697" width="6.7109375" style="62" customWidth="1"/>
    <col min="7698" max="7698" width="6.28515625" style="62" customWidth="1"/>
    <col min="7699" max="7699" width="6.7109375" style="62" customWidth="1"/>
    <col min="7700" max="7936" width="9.140625" style="62"/>
    <col min="7937" max="7937" width="10.7109375" style="62" customWidth="1"/>
    <col min="7938" max="7938" width="15.7109375" style="62" customWidth="1"/>
    <col min="7939" max="7939" width="5.7109375" style="62" customWidth="1"/>
    <col min="7940" max="7941" width="6.7109375" style="62" customWidth="1"/>
    <col min="7942" max="7942" width="4.7109375" style="62" customWidth="1"/>
    <col min="7943" max="7943" width="6.7109375" style="62" customWidth="1"/>
    <col min="7944" max="7944" width="6.28515625" style="62" customWidth="1"/>
    <col min="7945" max="7945" width="6.7109375" style="62" customWidth="1"/>
    <col min="7946" max="7946" width="1.7109375" style="62" customWidth="1"/>
    <col min="7947" max="7947" width="10.7109375" style="62" customWidth="1"/>
    <col min="7948" max="7948" width="15.7109375" style="62" customWidth="1"/>
    <col min="7949" max="7949" width="5.7109375" style="62" customWidth="1"/>
    <col min="7950" max="7951" width="6.7109375" style="62" customWidth="1"/>
    <col min="7952" max="7952" width="4.7109375" style="62" customWidth="1"/>
    <col min="7953" max="7953" width="6.7109375" style="62" customWidth="1"/>
    <col min="7954" max="7954" width="6.28515625" style="62" customWidth="1"/>
    <col min="7955" max="7955" width="6.7109375" style="62" customWidth="1"/>
    <col min="7956" max="8192" width="9.140625" style="62"/>
    <col min="8193" max="8193" width="10.7109375" style="62" customWidth="1"/>
    <col min="8194" max="8194" width="15.7109375" style="62" customWidth="1"/>
    <col min="8195" max="8195" width="5.7109375" style="62" customWidth="1"/>
    <col min="8196" max="8197" width="6.7109375" style="62" customWidth="1"/>
    <col min="8198" max="8198" width="4.7109375" style="62" customWidth="1"/>
    <col min="8199" max="8199" width="6.7109375" style="62" customWidth="1"/>
    <col min="8200" max="8200" width="6.28515625" style="62" customWidth="1"/>
    <col min="8201" max="8201" width="6.7109375" style="62" customWidth="1"/>
    <col min="8202" max="8202" width="1.7109375" style="62" customWidth="1"/>
    <col min="8203" max="8203" width="10.7109375" style="62" customWidth="1"/>
    <col min="8204" max="8204" width="15.7109375" style="62" customWidth="1"/>
    <col min="8205" max="8205" width="5.7109375" style="62" customWidth="1"/>
    <col min="8206" max="8207" width="6.7109375" style="62" customWidth="1"/>
    <col min="8208" max="8208" width="4.7109375" style="62" customWidth="1"/>
    <col min="8209" max="8209" width="6.7109375" style="62" customWidth="1"/>
    <col min="8210" max="8210" width="6.28515625" style="62" customWidth="1"/>
    <col min="8211" max="8211" width="6.7109375" style="62" customWidth="1"/>
    <col min="8212" max="8448" width="9.140625" style="62"/>
    <col min="8449" max="8449" width="10.7109375" style="62" customWidth="1"/>
    <col min="8450" max="8450" width="15.7109375" style="62" customWidth="1"/>
    <col min="8451" max="8451" width="5.7109375" style="62" customWidth="1"/>
    <col min="8452" max="8453" width="6.7109375" style="62" customWidth="1"/>
    <col min="8454" max="8454" width="4.7109375" style="62" customWidth="1"/>
    <col min="8455" max="8455" width="6.7109375" style="62" customWidth="1"/>
    <col min="8456" max="8456" width="6.28515625" style="62" customWidth="1"/>
    <col min="8457" max="8457" width="6.7109375" style="62" customWidth="1"/>
    <col min="8458" max="8458" width="1.7109375" style="62" customWidth="1"/>
    <col min="8459" max="8459" width="10.7109375" style="62" customWidth="1"/>
    <col min="8460" max="8460" width="15.7109375" style="62" customWidth="1"/>
    <col min="8461" max="8461" width="5.7109375" style="62" customWidth="1"/>
    <col min="8462" max="8463" width="6.7109375" style="62" customWidth="1"/>
    <col min="8464" max="8464" width="4.7109375" style="62" customWidth="1"/>
    <col min="8465" max="8465" width="6.7109375" style="62" customWidth="1"/>
    <col min="8466" max="8466" width="6.28515625" style="62" customWidth="1"/>
    <col min="8467" max="8467" width="6.7109375" style="62" customWidth="1"/>
    <col min="8468" max="8704" width="9.140625" style="62"/>
    <col min="8705" max="8705" width="10.7109375" style="62" customWidth="1"/>
    <col min="8706" max="8706" width="15.7109375" style="62" customWidth="1"/>
    <col min="8707" max="8707" width="5.7109375" style="62" customWidth="1"/>
    <col min="8708" max="8709" width="6.7109375" style="62" customWidth="1"/>
    <col min="8710" max="8710" width="4.7109375" style="62" customWidth="1"/>
    <col min="8711" max="8711" width="6.7109375" style="62" customWidth="1"/>
    <col min="8712" max="8712" width="6.28515625" style="62" customWidth="1"/>
    <col min="8713" max="8713" width="6.7109375" style="62" customWidth="1"/>
    <col min="8714" max="8714" width="1.7109375" style="62" customWidth="1"/>
    <col min="8715" max="8715" width="10.7109375" style="62" customWidth="1"/>
    <col min="8716" max="8716" width="15.7109375" style="62" customWidth="1"/>
    <col min="8717" max="8717" width="5.7109375" style="62" customWidth="1"/>
    <col min="8718" max="8719" width="6.7109375" style="62" customWidth="1"/>
    <col min="8720" max="8720" width="4.7109375" style="62" customWidth="1"/>
    <col min="8721" max="8721" width="6.7109375" style="62" customWidth="1"/>
    <col min="8722" max="8722" width="6.28515625" style="62" customWidth="1"/>
    <col min="8723" max="8723" width="6.7109375" style="62" customWidth="1"/>
    <col min="8724" max="8960" width="9.140625" style="62"/>
    <col min="8961" max="8961" width="10.7109375" style="62" customWidth="1"/>
    <col min="8962" max="8962" width="15.7109375" style="62" customWidth="1"/>
    <col min="8963" max="8963" width="5.7109375" style="62" customWidth="1"/>
    <col min="8964" max="8965" width="6.7109375" style="62" customWidth="1"/>
    <col min="8966" max="8966" width="4.7109375" style="62" customWidth="1"/>
    <col min="8967" max="8967" width="6.7109375" style="62" customWidth="1"/>
    <col min="8968" max="8968" width="6.28515625" style="62" customWidth="1"/>
    <col min="8969" max="8969" width="6.7109375" style="62" customWidth="1"/>
    <col min="8970" max="8970" width="1.7109375" style="62" customWidth="1"/>
    <col min="8971" max="8971" width="10.7109375" style="62" customWidth="1"/>
    <col min="8972" max="8972" width="15.7109375" style="62" customWidth="1"/>
    <col min="8973" max="8973" width="5.7109375" style="62" customWidth="1"/>
    <col min="8974" max="8975" width="6.7109375" style="62" customWidth="1"/>
    <col min="8976" max="8976" width="4.7109375" style="62" customWidth="1"/>
    <col min="8977" max="8977" width="6.7109375" style="62" customWidth="1"/>
    <col min="8978" max="8978" width="6.28515625" style="62" customWidth="1"/>
    <col min="8979" max="8979" width="6.7109375" style="62" customWidth="1"/>
    <col min="8980" max="9216" width="9.140625" style="62"/>
    <col min="9217" max="9217" width="10.7109375" style="62" customWidth="1"/>
    <col min="9218" max="9218" width="15.7109375" style="62" customWidth="1"/>
    <col min="9219" max="9219" width="5.7109375" style="62" customWidth="1"/>
    <col min="9220" max="9221" width="6.7109375" style="62" customWidth="1"/>
    <col min="9222" max="9222" width="4.7109375" style="62" customWidth="1"/>
    <col min="9223" max="9223" width="6.7109375" style="62" customWidth="1"/>
    <col min="9224" max="9224" width="6.28515625" style="62" customWidth="1"/>
    <col min="9225" max="9225" width="6.7109375" style="62" customWidth="1"/>
    <col min="9226" max="9226" width="1.7109375" style="62" customWidth="1"/>
    <col min="9227" max="9227" width="10.7109375" style="62" customWidth="1"/>
    <col min="9228" max="9228" width="15.7109375" style="62" customWidth="1"/>
    <col min="9229" max="9229" width="5.7109375" style="62" customWidth="1"/>
    <col min="9230" max="9231" width="6.7109375" style="62" customWidth="1"/>
    <col min="9232" max="9232" width="4.7109375" style="62" customWidth="1"/>
    <col min="9233" max="9233" width="6.7109375" style="62" customWidth="1"/>
    <col min="9234" max="9234" width="6.28515625" style="62" customWidth="1"/>
    <col min="9235" max="9235" width="6.7109375" style="62" customWidth="1"/>
    <col min="9236" max="9472" width="9.140625" style="62"/>
    <col min="9473" max="9473" width="10.7109375" style="62" customWidth="1"/>
    <col min="9474" max="9474" width="15.7109375" style="62" customWidth="1"/>
    <col min="9475" max="9475" width="5.7109375" style="62" customWidth="1"/>
    <col min="9476" max="9477" width="6.7109375" style="62" customWidth="1"/>
    <col min="9478" max="9478" width="4.7109375" style="62" customWidth="1"/>
    <col min="9479" max="9479" width="6.7109375" style="62" customWidth="1"/>
    <col min="9480" max="9480" width="6.28515625" style="62" customWidth="1"/>
    <col min="9481" max="9481" width="6.7109375" style="62" customWidth="1"/>
    <col min="9482" max="9482" width="1.7109375" style="62" customWidth="1"/>
    <col min="9483" max="9483" width="10.7109375" style="62" customWidth="1"/>
    <col min="9484" max="9484" width="15.7109375" style="62" customWidth="1"/>
    <col min="9485" max="9485" width="5.7109375" style="62" customWidth="1"/>
    <col min="9486" max="9487" width="6.7109375" style="62" customWidth="1"/>
    <col min="9488" max="9488" width="4.7109375" style="62" customWidth="1"/>
    <col min="9489" max="9489" width="6.7109375" style="62" customWidth="1"/>
    <col min="9490" max="9490" width="6.28515625" style="62" customWidth="1"/>
    <col min="9491" max="9491" width="6.7109375" style="62" customWidth="1"/>
    <col min="9492" max="9728" width="9.140625" style="62"/>
    <col min="9729" max="9729" width="10.7109375" style="62" customWidth="1"/>
    <col min="9730" max="9730" width="15.7109375" style="62" customWidth="1"/>
    <col min="9731" max="9731" width="5.7109375" style="62" customWidth="1"/>
    <col min="9732" max="9733" width="6.7109375" style="62" customWidth="1"/>
    <col min="9734" max="9734" width="4.7109375" style="62" customWidth="1"/>
    <col min="9735" max="9735" width="6.7109375" style="62" customWidth="1"/>
    <col min="9736" max="9736" width="6.28515625" style="62" customWidth="1"/>
    <col min="9737" max="9737" width="6.7109375" style="62" customWidth="1"/>
    <col min="9738" max="9738" width="1.7109375" style="62" customWidth="1"/>
    <col min="9739" max="9739" width="10.7109375" style="62" customWidth="1"/>
    <col min="9740" max="9740" width="15.7109375" style="62" customWidth="1"/>
    <col min="9741" max="9741" width="5.7109375" style="62" customWidth="1"/>
    <col min="9742" max="9743" width="6.7109375" style="62" customWidth="1"/>
    <col min="9744" max="9744" width="4.7109375" style="62" customWidth="1"/>
    <col min="9745" max="9745" width="6.7109375" style="62" customWidth="1"/>
    <col min="9746" max="9746" width="6.28515625" style="62" customWidth="1"/>
    <col min="9747" max="9747" width="6.7109375" style="62" customWidth="1"/>
    <col min="9748" max="9984" width="9.140625" style="62"/>
    <col min="9985" max="9985" width="10.7109375" style="62" customWidth="1"/>
    <col min="9986" max="9986" width="15.7109375" style="62" customWidth="1"/>
    <col min="9987" max="9987" width="5.7109375" style="62" customWidth="1"/>
    <col min="9988" max="9989" width="6.7109375" style="62" customWidth="1"/>
    <col min="9990" max="9990" width="4.7109375" style="62" customWidth="1"/>
    <col min="9991" max="9991" width="6.7109375" style="62" customWidth="1"/>
    <col min="9992" max="9992" width="6.28515625" style="62" customWidth="1"/>
    <col min="9993" max="9993" width="6.7109375" style="62" customWidth="1"/>
    <col min="9994" max="9994" width="1.7109375" style="62" customWidth="1"/>
    <col min="9995" max="9995" width="10.7109375" style="62" customWidth="1"/>
    <col min="9996" max="9996" width="15.7109375" style="62" customWidth="1"/>
    <col min="9997" max="9997" width="5.7109375" style="62" customWidth="1"/>
    <col min="9998" max="9999" width="6.7109375" style="62" customWidth="1"/>
    <col min="10000" max="10000" width="4.7109375" style="62" customWidth="1"/>
    <col min="10001" max="10001" width="6.7109375" style="62" customWidth="1"/>
    <col min="10002" max="10002" width="6.28515625" style="62" customWidth="1"/>
    <col min="10003" max="10003" width="6.7109375" style="62" customWidth="1"/>
    <col min="10004" max="10240" width="9.140625" style="62"/>
    <col min="10241" max="10241" width="10.7109375" style="62" customWidth="1"/>
    <col min="10242" max="10242" width="15.7109375" style="62" customWidth="1"/>
    <col min="10243" max="10243" width="5.7109375" style="62" customWidth="1"/>
    <col min="10244" max="10245" width="6.7109375" style="62" customWidth="1"/>
    <col min="10246" max="10246" width="4.7109375" style="62" customWidth="1"/>
    <col min="10247" max="10247" width="6.7109375" style="62" customWidth="1"/>
    <col min="10248" max="10248" width="6.28515625" style="62" customWidth="1"/>
    <col min="10249" max="10249" width="6.7109375" style="62" customWidth="1"/>
    <col min="10250" max="10250" width="1.7109375" style="62" customWidth="1"/>
    <col min="10251" max="10251" width="10.7109375" style="62" customWidth="1"/>
    <col min="10252" max="10252" width="15.7109375" style="62" customWidth="1"/>
    <col min="10253" max="10253" width="5.7109375" style="62" customWidth="1"/>
    <col min="10254" max="10255" width="6.7109375" style="62" customWidth="1"/>
    <col min="10256" max="10256" width="4.7109375" style="62" customWidth="1"/>
    <col min="10257" max="10257" width="6.7109375" style="62" customWidth="1"/>
    <col min="10258" max="10258" width="6.28515625" style="62" customWidth="1"/>
    <col min="10259" max="10259" width="6.7109375" style="62" customWidth="1"/>
    <col min="10260" max="10496" width="9.140625" style="62"/>
    <col min="10497" max="10497" width="10.7109375" style="62" customWidth="1"/>
    <col min="10498" max="10498" width="15.7109375" style="62" customWidth="1"/>
    <col min="10499" max="10499" width="5.7109375" style="62" customWidth="1"/>
    <col min="10500" max="10501" width="6.7109375" style="62" customWidth="1"/>
    <col min="10502" max="10502" width="4.7109375" style="62" customWidth="1"/>
    <col min="10503" max="10503" width="6.7109375" style="62" customWidth="1"/>
    <col min="10504" max="10504" width="6.28515625" style="62" customWidth="1"/>
    <col min="10505" max="10505" width="6.7109375" style="62" customWidth="1"/>
    <col min="10506" max="10506" width="1.7109375" style="62" customWidth="1"/>
    <col min="10507" max="10507" width="10.7109375" style="62" customWidth="1"/>
    <col min="10508" max="10508" width="15.7109375" style="62" customWidth="1"/>
    <col min="10509" max="10509" width="5.7109375" style="62" customWidth="1"/>
    <col min="10510" max="10511" width="6.7109375" style="62" customWidth="1"/>
    <col min="10512" max="10512" width="4.7109375" style="62" customWidth="1"/>
    <col min="10513" max="10513" width="6.7109375" style="62" customWidth="1"/>
    <col min="10514" max="10514" width="6.28515625" style="62" customWidth="1"/>
    <col min="10515" max="10515" width="6.7109375" style="62" customWidth="1"/>
    <col min="10516" max="10752" width="9.140625" style="62"/>
    <col min="10753" max="10753" width="10.7109375" style="62" customWidth="1"/>
    <col min="10754" max="10754" width="15.7109375" style="62" customWidth="1"/>
    <col min="10755" max="10755" width="5.7109375" style="62" customWidth="1"/>
    <col min="10756" max="10757" width="6.7109375" style="62" customWidth="1"/>
    <col min="10758" max="10758" width="4.7109375" style="62" customWidth="1"/>
    <col min="10759" max="10759" width="6.7109375" style="62" customWidth="1"/>
    <col min="10760" max="10760" width="6.28515625" style="62" customWidth="1"/>
    <col min="10761" max="10761" width="6.7109375" style="62" customWidth="1"/>
    <col min="10762" max="10762" width="1.7109375" style="62" customWidth="1"/>
    <col min="10763" max="10763" width="10.7109375" style="62" customWidth="1"/>
    <col min="10764" max="10764" width="15.7109375" style="62" customWidth="1"/>
    <col min="10765" max="10765" width="5.7109375" style="62" customWidth="1"/>
    <col min="10766" max="10767" width="6.7109375" style="62" customWidth="1"/>
    <col min="10768" max="10768" width="4.7109375" style="62" customWidth="1"/>
    <col min="10769" max="10769" width="6.7109375" style="62" customWidth="1"/>
    <col min="10770" max="10770" width="6.28515625" style="62" customWidth="1"/>
    <col min="10771" max="10771" width="6.7109375" style="62" customWidth="1"/>
    <col min="10772" max="11008" width="9.140625" style="62"/>
    <col min="11009" max="11009" width="10.7109375" style="62" customWidth="1"/>
    <col min="11010" max="11010" width="15.7109375" style="62" customWidth="1"/>
    <col min="11011" max="11011" width="5.7109375" style="62" customWidth="1"/>
    <col min="11012" max="11013" width="6.7109375" style="62" customWidth="1"/>
    <col min="11014" max="11014" width="4.7109375" style="62" customWidth="1"/>
    <col min="11015" max="11015" width="6.7109375" style="62" customWidth="1"/>
    <col min="11016" max="11016" width="6.28515625" style="62" customWidth="1"/>
    <col min="11017" max="11017" width="6.7109375" style="62" customWidth="1"/>
    <col min="11018" max="11018" width="1.7109375" style="62" customWidth="1"/>
    <col min="11019" max="11019" width="10.7109375" style="62" customWidth="1"/>
    <col min="11020" max="11020" width="15.7109375" style="62" customWidth="1"/>
    <col min="11021" max="11021" width="5.7109375" style="62" customWidth="1"/>
    <col min="11022" max="11023" width="6.7109375" style="62" customWidth="1"/>
    <col min="11024" max="11024" width="4.7109375" style="62" customWidth="1"/>
    <col min="11025" max="11025" width="6.7109375" style="62" customWidth="1"/>
    <col min="11026" max="11026" width="6.28515625" style="62" customWidth="1"/>
    <col min="11027" max="11027" width="6.7109375" style="62" customWidth="1"/>
    <col min="11028" max="11264" width="9.140625" style="62"/>
    <col min="11265" max="11265" width="10.7109375" style="62" customWidth="1"/>
    <col min="11266" max="11266" width="15.7109375" style="62" customWidth="1"/>
    <col min="11267" max="11267" width="5.7109375" style="62" customWidth="1"/>
    <col min="11268" max="11269" width="6.7109375" style="62" customWidth="1"/>
    <col min="11270" max="11270" width="4.7109375" style="62" customWidth="1"/>
    <col min="11271" max="11271" width="6.7109375" style="62" customWidth="1"/>
    <col min="11272" max="11272" width="6.28515625" style="62" customWidth="1"/>
    <col min="11273" max="11273" width="6.7109375" style="62" customWidth="1"/>
    <col min="11274" max="11274" width="1.7109375" style="62" customWidth="1"/>
    <col min="11275" max="11275" width="10.7109375" style="62" customWidth="1"/>
    <col min="11276" max="11276" width="15.7109375" style="62" customWidth="1"/>
    <col min="11277" max="11277" width="5.7109375" style="62" customWidth="1"/>
    <col min="11278" max="11279" width="6.7109375" style="62" customWidth="1"/>
    <col min="11280" max="11280" width="4.7109375" style="62" customWidth="1"/>
    <col min="11281" max="11281" width="6.7109375" style="62" customWidth="1"/>
    <col min="11282" max="11282" width="6.28515625" style="62" customWidth="1"/>
    <col min="11283" max="11283" width="6.7109375" style="62" customWidth="1"/>
    <col min="11284" max="11520" width="9.140625" style="62"/>
    <col min="11521" max="11521" width="10.7109375" style="62" customWidth="1"/>
    <col min="11522" max="11522" width="15.7109375" style="62" customWidth="1"/>
    <col min="11523" max="11523" width="5.7109375" style="62" customWidth="1"/>
    <col min="11524" max="11525" width="6.7109375" style="62" customWidth="1"/>
    <col min="11526" max="11526" width="4.7109375" style="62" customWidth="1"/>
    <col min="11527" max="11527" width="6.7109375" style="62" customWidth="1"/>
    <col min="11528" max="11528" width="6.28515625" style="62" customWidth="1"/>
    <col min="11529" max="11529" width="6.7109375" style="62" customWidth="1"/>
    <col min="11530" max="11530" width="1.7109375" style="62" customWidth="1"/>
    <col min="11531" max="11531" width="10.7109375" style="62" customWidth="1"/>
    <col min="11532" max="11532" width="15.7109375" style="62" customWidth="1"/>
    <col min="11533" max="11533" width="5.7109375" style="62" customWidth="1"/>
    <col min="11534" max="11535" width="6.7109375" style="62" customWidth="1"/>
    <col min="11536" max="11536" width="4.7109375" style="62" customWidth="1"/>
    <col min="11537" max="11537" width="6.7109375" style="62" customWidth="1"/>
    <col min="11538" max="11538" width="6.28515625" style="62" customWidth="1"/>
    <col min="11539" max="11539" width="6.7109375" style="62" customWidth="1"/>
    <col min="11540" max="11776" width="9.140625" style="62"/>
    <col min="11777" max="11777" width="10.7109375" style="62" customWidth="1"/>
    <col min="11778" max="11778" width="15.7109375" style="62" customWidth="1"/>
    <col min="11779" max="11779" width="5.7109375" style="62" customWidth="1"/>
    <col min="11780" max="11781" width="6.7109375" style="62" customWidth="1"/>
    <col min="11782" max="11782" width="4.7109375" style="62" customWidth="1"/>
    <col min="11783" max="11783" width="6.7109375" style="62" customWidth="1"/>
    <col min="11784" max="11784" width="6.28515625" style="62" customWidth="1"/>
    <col min="11785" max="11785" width="6.7109375" style="62" customWidth="1"/>
    <col min="11786" max="11786" width="1.7109375" style="62" customWidth="1"/>
    <col min="11787" max="11787" width="10.7109375" style="62" customWidth="1"/>
    <col min="11788" max="11788" width="15.7109375" style="62" customWidth="1"/>
    <col min="11789" max="11789" width="5.7109375" style="62" customWidth="1"/>
    <col min="11790" max="11791" width="6.7109375" style="62" customWidth="1"/>
    <col min="11792" max="11792" width="4.7109375" style="62" customWidth="1"/>
    <col min="11793" max="11793" width="6.7109375" style="62" customWidth="1"/>
    <col min="11794" max="11794" width="6.28515625" style="62" customWidth="1"/>
    <col min="11795" max="11795" width="6.7109375" style="62" customWidth="1"/>
    <col min="11796" max="12032" width="9.140625" style="62"/>
    <col min="12033" max="12033" width="10.7109375" style="62" customWidth="1"/>
    <col min="12034" max="12034" width="15.7109375" style="62" customWidth="1"/>
    <col min="12035" max="12035" width="5.7109375" style="62" customWidth="1"/>
    <col min="12036" max="12037" width="6.7109375" style="62" customWidth="1"/>
    <col min="12038" max="12038" width="4.7109375" style="62" customWidth="1"/>
    <col min="12039" max="12039" width="6.7109375" style="62" customWidth="1"/>
    <col min="12040" max="12040" width="6.28515625" style="62" customWidth="1"/>
    <col min="12041" max="12041" width="6.7109375" style="62" customWidth="1"/>
    <col min="12042" max="12042" width="1.7109375" style="62" customWidth="1"/>
    <col min="12043" max="12043" width="10.7109375" style="62" customWidth="1"/>
    <col min="12044" max="12044" width="15.7109375" style="62" customWidth="1"/>
    <col min="12045" max="12045" width="5.7109375" style="62" customWidth="1"/>
    <col min="12046" max="12047" width="6.7109375" style="62" customWidth="1"/>
    <col min="12048" max="12048" width="4.7109375" style="62" customWidth="1"/>
    <col min="12049" max="12049" width="6.7109375" style="62" customWidth="1"/>
    <col min="12050" max="12050" width="6.28515625" style="62" customWidth="1"/>
    <col min="12051" max="12051" width="6.7109375" style="62" customWidth="1"/>
    <col min="12052" max="12288" width="9.140625" style="62"/>
    <col min="12289" max="12289" width="10.7109375" style="62" customWidth="1"/>
    <col min="12290" max="12290" width="15.7109375" style="62" customWidth="1"/>
    <col min="12291" max="12291" width="5.7109375" style="62" customWidth="1"/>
    <col min="12292" max="12293" width="6.7109375" style="62" customWidth="1"/>
    <col min="12294" max="12294" width="4.7109375" style="62" customWidth="1"/>
    <col min="12295" max="12295" width="6.7109375" style="62" customWidth="1"/>
    <col min="12296" max="12296" width="6.28515625" style="62" customWidth="1"/>
    <col min="12297" max="12297" width="6.7109375" style="62" customWidth="1"/>
    <col min="12298" max="12298" width="1.7109375" style="62" customWidth="1"/>
    <col min="12299" max="12299" width="10.7109375" style="62" customWidth="1"/>
    <col min="12300" max="12300" width="15.7109375" style="62" customWidth="1"/>
    <col min="12301" max="12301" width="5.7109375" style="62" customWidth="1"/>
    <col min="12302" max="12303" width="6.7109375" style="62" customWidth="1"/>
    <col min="12304" max="12304" width="4.7109375" style="62" customWidth="1"/>
    <col min="12305" max="12305" width="6.7109375" style="62" customWidth="1"/>
    <col min="12306" max="12306" width="6.28515625" style="62" customWidth="1"/>
    <col min="12307" max="12307" width="6.7109375" style="62" customWidth="1"/>
    <col min="12308" max="12544" width="9.140625" style="62"/>
    <col min="12545" max="12545" width="10.7109375" style="62" customWidth="1"/>
    <col min="12546" max="12546" width="15.7109375" style="62" customWidth="1"/>
    <col min="12547" max="12547" width="5.7109375" style="62" customWidth="1"/>
    <col min="12548" max="12549" width="6.7109375" style="62" customWidth="1"/>
    <col min="12550" max="12550" width="4.7109375" style="62" customWidth="1"/>
    <col min="12551" max="12551" width="6.7109375" style="62" customWidth="1"/>
    <col min="12552" max="12552" width="6.28515625" style="62" customWidth="1"/>
    <col min="12553" max="12553" width="6.7109375" style="62" customWidth="1"/>
    <col min="12554" max="12554" width="1.7109375" style="62" customWidth="1"/>
    <col min="12555" max="12555" width="10.7109375" style="62" customWidth="1"/>
    <col min="12556" max="12556" width="15.7109375" style="62" customWidth="1"/>
    <col min="12557" max="12557" width="5.7109375" style="62" customWidth="1"/>
    <col min="12558" max="12559" width="6.7109375" style="62" customWidth="1"/>
    <col min="12560" max="12560" width="4.7109375" style="62" customWidth="1"/>
    <col min="12561" max="12561" width="6.7109375" style="62" customWidth="1"/>
    <col min="12562" max="12562" width="6.28515625" style="62" customWidth="1"/>
    <col min="12563" max="12563" width="6.7109375" style="62" customWidth="1"/>
    <col min="12564" max="12800" width="9.140625" style="62"/>
    <col min="12801" max="12801" width="10.7109375" style="62" customWidth="1"/>
    <col min="12802" max="12802" width="15.7109375" style="62" customWidth="1"/>
    <col min="12803" max="12803" width="5.7109375" style="62" customWidth="1"/>
    <col min="12804" max="12805" width="6.7109375" style="62" customWidth="1"/>
    <col min="12806" max="12806" width="4.7109375" style="62" customWidth="1"/>
    <col min="12807" max="12807" width="6.7109375" style="62" customWidth="1"/>
    <col min="12808" max="12808" width="6.28515625" style="62" customWidth="1"/>
    <col min="12809" max="12809" width="6.7109375" style="62" customWidth="1"/>
    <col min="12810" max="12810" width="1.7109375" style="62" customWidth="1"/>
    <col min="12811" max="12811" width="10.7109375" style="62" customWidth="1"/>
    <col min="12812" max="12812" width="15.7109375" style="62" customWidth="1"/>
    <col min="12813" max="12813" width="5.7109375" style="62" customWidth="1"/>
    <col min="12814" max="12815" width="6.7109375" style="62" customWidth="1"/>
    <col min="12816" max="12816" width="4.7109375" style="62" customWidth="1"/>
    <col min="12817" max="12817" width="6.7109375" style="62" customWidth="1"/>
    <col min="12818" max="12818" width="6.28515625" style="62" customWidth="1"/>
    <col min="12819" max="12819" width="6.7109375" style="62" customWidth="1"/>
    <col min="12820" max="13056" width="9.140625" style="62"/>
    <col min="13057" max="13057" width="10.7109375" style="62" customWidth="1"/>
    <col min="13058" max="13058" width="15.7109375" style="62" customWidth="1"/>
    <col min="13059" max="13059" width="5.7109375" style="62" customWidth="1"/>
    <col min="13060" max="13061" width="6.7109375" style="62" customWidth="1"/>
    <col min="13062" max="13062" width="4.7109375" style="62" customWidth="1"/>
    <col min="13063" max="13063" width="6.7109375" style="62" customWidth="1"/>
    <col min="13064" max="13064" width="6.28515625" style="62" customWidth="1"/>
    <col min="13065" max="13065" width="6.7109375" style="62" customWidth="1"/>
    <col min="13066" max="13066" width="1.7109375" style="62" customWidth="1"/>
    <col min="13067" max="13067" width="10.7109375" style="62" customWidth="1"/>
    <col min="13068" max="13068" width="15.7109375" style="62" customWidth="1"/>
    <col min="13069" max="13069" width="5.7109375" style="62" customWidth="1"/>
    <col min="13070" max="13071" width="6.7109375" style="62" customWidth="1"/>
    <col min="13072" max="13072" width="4.7109375" style="62" customWidth="1"/>
    <col min="13073" max="13073" width="6.7109375" style="62" customWidth="1"/>
    <col min="13074" max="13074" width="6.28515625" style="62" customWidth="1"/>
    <col min="13075" max="13075" width="6.7109375" style="62" customWidth="1"/>
    <col min="13076" max="13312" width="9.140625" style="62"/>
    <col min="13313" max="13313" width="10.7109375" style="62" customWidth="1"/>
    <col min="13314" max="13314" width="15.7109375" style="62" customWidth="1"/>
    <col min="13315" max="13315" width="5.7109375" style="62" customWidth="1"/>
    <col min="13316" max="13317" width="6.7109375" style="62" customWidth="1"/>
    <col min="13318" max="13318" width="4.7109375" style="62" customWidth="1"/>
    <col min="13319" max="13319" width="6.7109375" style="62" customWidth="1"/>
    <col min="13320" max="13320" width="6.28515625" style="62" customWidth="1"/>
    <col min="13321" max="13321" width="6.7109375" style="62" customWidth="1"/>
    <col min="13322" max="13322" width="1.7109375" style="62" customWidth="1"/>
    <col min="13323" max="13323" width="10.7109375" style="62" customWidth="1"/>
    <col min="13324" max="13324" width="15.7109375" style="62" customWidth="1"/>
    <col min="13325" max="13325" width="5.7109375" style="62" customWidth="1"/>
    <col min="13326" max="13327" width="6.7109375" style="62" customWidth="1"/>
    <col min="13328" max="13328" width="4.7109375" style="62" customWidth="1"/>
    <col min="13329" max="13329" width="6.7109375" style="62" customWidth="1"/>
    <col min="13330" max="13330" width="6.28515625" style="62" customWidth="1"/>
    <col min="13331" max="13331" width="6.7109375" style="62" customWidth="1"/>
    <col min="13332" max="13568" width="9.140625" style="62"/>
    <col min="13569" max="13569" width="10.7109375" style="62" customWidth="1"/>
    <col min="13570" max="13570" width="15.7109375" style="62" customWidth="1"/>
    <col min="13571" max="13571" width="5.7109375" style="62" customWidth="1"/>
    <col min="13572" max="13573" width="6.7109375" style="62" customWidth="1"/>
    <col min="13574" max="13574" width="4.7109375" style="62" customWidth="1"/>
    <col min="13575" max="13575" width="6.7109375" style="62" customWidth="1"/>
    <col min="13576" max="13576" width="6.28515625" style="62" customWidth="1"/>
    <col min="13577" max="13577" width="6.7109375" style="62" customWidth="1"/>
    <col min="13578" max="13578" width="1.7109375" style="62" customWidth="1"/>
    <col min="13579" max="13579" width="10.7109375" style="62" customWidth="1"/>
    <col min="13580" max="13580" width="15.7109375" style="62" customWidth="1"/>
    <col min="13581" max="13581" width="5.7109375" style="62" customWidth="1"/>
    <col min="13582" max="13583" width="6.7109375" style="62" customWidth="1"/>
    <col min="13584" max="13584" width="4.7109375" style="62" customWidth="1"/>
    <col min="13585" max="13585" width="6.7109375" style="62" customWidth="1"/>
    <col min="13586" max="13586" width="6.28515625" style="62" customWidth="1"/>
    <col min="13587" max="13587" width="6.7109375" style="62" customWidth="1"/>
    <col min="13588" max="13824" width="9.140625" style="62"/>
    <col min="13825" max="13825" width="10.7109375" style="62" customWidth="1"/>
    <col min="13826" max="13826" width="15.7109375" style="62" customWidth="1"/>
    <col min="13827" max="13827" width="5.7109375" style="62" customWidth="1"/>
    <col min="13828" max="13829" width="6.7109375" style="62" customWidth="1"/>
    <col min="13830" max="13830" width="4.7109375" style="62" customWidth="1"/>
    <col min="13831" max="13831" width="6.7109375" style="62" customWidth="1"/>
    <col min="13832" max="13832" width="6.28515625" style="62" customWidth="1"/>
    <col min="13833" max="13833" width="6.7109375" style="62" customWidth="1"/>
    <col min="13834" max="13834" width="1.7109375" style="62" customWidth="1"/>
    <col min="13835" max="13835" width="10.7109375" style="62" customWidth="1"/>
    <col min="13836" max="13836" width="15.7109375" style="62" customWidth="1"/>
    <col min="13837" max="13837" width="5.7109375" style="62" customWidth="1"/>
    <col min="13838" max="13839" width="6.7109375" style="62" customWidth="1"/>
    <col min="13840" max="13840" width="4.7109375" style="62" customWidth="1"/>
    <col min="13841" max="13841" width="6.7109375" style="62" customWidth="1"/>
    <col min="13842" max="13842" width="6.28515625" style="62" customWidth="1"/>
    <col min="13843" max="13843" width="6.7109375" style="62" customWidth="1"/>
    <col min="13844" max="14080" width="9.140625" style="62"/>
    <col min="14081" max="14081" width="10.7109375" style="62" customWidth="1"/>
    <col min="14082" max="14082" width="15.7109375" style="62" customWidth="1"/>
    <col min="14083" max="14083" width="5.7109375" style="62" customWidth="1"/>
    <col min="14084" max="14085" width="6.7109375" style="62" customWidth="1"/>
    <col min="14086" max="14086" width="4.7109375" style="62" customWidth="1"/>
    <col min="14087" max="14087" width="6.7109375" style="62" customWidth="1"/>
    <col min="14088" max="14088" width="6.28515625" style="62" customWidth="1"/>
    <col min="14089" max="14089" width="6.7109375" style="62" customWidth="1"/>
    <col min="14090" max="14090" width="1.7109375" style="62" customWidth="1"/>
    <col min="14091" max="14091" width="10.7109375" style="62" customWidth="1"/>
    <col min="14092" max="14092" width="15.7109375" style="62" customWidth="1"/>
    <col min="14093" max="14093" width="5.7109375" style="62" customWidth="1"/>
    <col min="14094" max="14095" width="6.7109375" style="62" customWidth="1"/>
    <col min="14096" max="14096" width="4.7109375" style="62" customWidth="1"/>
    <col min="14097" max="14097" width="6.7109375" style="62" customWidth="1"/>
    <col min="14098" max="14098" width="6.28515625" style="62" customWidth="1"/>
    <col min="14099" max="14099" width="6.7109375" style="62" customWidth="1"/>
    <col min="14100" max="14336" width="9.140625" style="62"/>
    <col min="14337" max="14337" width="10.7109375" style="62" customWidth="1"/>
    <col min="14338" max="14338" width="15.7109375" style="62" customWidth="1"/>
    <col min="14339" max="14339" width="5.7109375" style="62" customWidth="1"/>
    <col min="14340" max="14341" width="6.7109375" style="62" customWidth="1"/>
    <col min="14342" max="14342" width="4.7109375" style="62" customWidth="1"/>
    <col min="14343" max="14343" width="6.7109375" style="62" customWidth="1"/>
    <col min="14344" max="14344" width="6.28515625" style="62" customWidth="1"/>
    <col min="14345" max="14345" width="6.7109375" style="62" customWidth="1"/>
    <col min="14346" max="14346" width="1.7109375" style="62" customWidth="1"/>
    <col min="14347" max="14347" width="10.7109375" style="62" customWidth="1"/>
    <col min="14348" max="14348" width="15.7109375" style="62" customWidth="1"/>
    <col min="14349" max="14349" width="5.7109375" style="62" customWidth="1"/>
    <col min="14350" max="14351" width="6.7109375" style="62" customWidth="1"/>
    <col min="14352" max="14352" width="4.7109375" style="62" customWidth="1"/>
    <col min="14353" max="14353" width="6.7109375" style="62" customWidth="1"/>
    <col min="14354" max="14354" width="6.28515625" style="62" customWidth="1"/>
    <col min="14355" max="14355" width="6.7109375" style="62" customWidth="1"/>
    <col min="14356" max="14592" width="9.140625" style="62"/>
    <col min="14593" max="14593" width="10.7109375" style="62" customWidth="1"/>
    <col min="14594" max="14594" width="15.7109375" style="62" customWidth="1"/>
    <col min="14595" max="14595" width="5.7109375" style="62" customWidth="1"/>
    <col min="14596" max="14597" width="6.7109375" style="62" customWidth="1"/>
    <col min="14598" max="14598" width="4.7109375" style="62" customWidth="1"/>
    <col min="14599" max="14599" width="6.7109375" style="62" customWidth="1"/>
    <col min="14600" max="14600" width="6.28515625" style="62" customWidth="1"/>
    <col min="14601" max="14601" width="6.7109375" style="62" customWidth="1"/>
    <col min="14602" max="14602" width="1.7109375" style="62" customWidth="1"/>
    <col min="14603" max="14603" width="10.7109375" style="62" customWidth="1"/>
    <col min="14604" max="14604" width="15.7109375" style="62" customWidth="1"/>
    <col min="14605" max="14605" width="5.7109375" style="62" customWidth="1"/>
    <col min="14606" max="14607" width="6.7109375" style="62" customWidth="1"/>
    <col min="14608" max="14608" width="4.7109375" style="62" customWidth="1"/>
    <col min="14609" max="14609" width="6.7109375" style="62" customWidth="1"/>
    <col min="14610" max="14610" width="6.28515625" style="62" customWidth="1"/>
    <col min="14611" max="14611" width="6.7109375" style="62" customWidth="1"/>
    <col min="14612" max="14848" width="9.140625" style="62"/>
    <col min="14849" max="14849" width="10.7109375" style="62" customWidth="1"/>
    <col min="14850" max="14850" width="15.7109375" style="62" customWidth="1"/>
    <col min="14851" max="14851" width="5.7109375" style="62" customWidth="1"/>
    <col min="14852" max="14853" width="6.7109375" style="62" customWidth="1"/>
    <col min="14854" max="14854" width="4.7109375" style="62" customWidth="1"/>
    <col min="14855" max="14855" width="6.7109375" style="62" customWidth="1"/>
    <col min="14856" max="14856" width="6.28515625" style="62" customWidth="1"/>
    <col min="14857" max="14857" width="6.7109375" style="62" customWidth="1"/>
    <col min="14858" max="14858" width="1.7109375" style="62" customWidth="1"/>
    <col min="14859" max="14859" width="10.7109375" style="62" customWidth="1"/>
    <col min="14860" max="14860" width="15.7109375" style="62" customWidth="1"/>
    <col min="14861" max="14861" width="5.7109375" style="62" customWidth="1"/>
    <col min="14862" max="14863" width="6.7109375" style="62" customWidth="1"/>
    <col min="14864" max="14864" width="4.7109375" style="62" customWidth="1"/>
    <col min="14865" max="14865" width="6.7109375" style="62" customWidth="1"/>
    <col min="14866" max="14866" width="6.28515625" style="62" customWidth="1"/>
    <col min="14867" max="14867" width="6.7109375" style="62" customWidth="1"/>
    <col min="14868" max="15104" width="9.140625" style="62"/>
    <col min="15105" max="15105" width="10.7109375" style="62" customWidth="1"/>
    <col min="15106" max="15106" width="15.7109375" style="62" customWidth="1"/>
    <col min="15107" max="15107" width="5.7109375" style="62" customWidth="1"/>
    <col min="15108" max="15109" width="6.7109375" style="62" customWidth="1"/>
    <col min="15110" max="15110" width="4.7109375" style="62" customWidth="1"/>
    <col min="15111" max="15111" width="6.7109375" style="62" customWidth="1"/>
    <col min="15112" max="15112" width="6.28515625" style="62" customWidth="1"/>
    <col min="15113" max="15113" width="6.7109375" style="62" customWidth="1"/>
    <col min="15114" max="15114" width="1.7109375" style="62" customWidth="1"/>
    <col min="15115" max="15115" width="10.7109375" style="62" customWidth="1"/>
    <col min="15116" max="15116" width="15.7109375" style="62" customWidth="1"/>
    <col min="15117" max="15117" width="5.7109375" style="62" customWidth="1"/>
    <col min="15118" max="15119" width="6.7109375" style="62" customWidth="1"/>
    <col min="15120" max="15120" width="4.7109375" style="62" customWidth="1"/>
    <col min="15121" max="15121" width="6.7109375" style="62" customWidth="1"/>
    <col min="15122" max="15122" width="6.28515625" style="62" customWidth="1"/>
    <col min="15123" max="15123" width="6.7109375" style="62" customWidth="1"/>
    <col min="15124" max="15360" width="9.140625" style="62"/>
    <col min="15361" max="15361" width="10.7109375" style="62" customWidth="1"/>
    <col min="15362" max="15362" width="15.7109375" style="62" customWidth="1"/>
    <col min="15363" max="15363" width="5.7109375" style="62" customWidth="1"/>
    <col min="15364" max="15365" width="6.7109375" style="62" customWidth="1"/>
    <col min="15366" max="15366" width="4.7109375" style="62" customWidth="1"/>
    <col min="15367" max="15367" width="6.7109375" style="62" customWidth="1"/>
    <col min="15368" max="15368" width="6.28515625" style="62" customWidth="1"/>
    <col min="15369" max="15369" width="6.7109375" style="62" customWidth="1"/>
    <col min="15370" max="15370" width="1.7109375" style="62" customWidth="1"/>
    <col min="15371" max="15371" width="10.7109375" style="62" customWidth="1"/>
    <col min="15372" max="15372" width="15.7109375" style="62" customWidth="1"/>
    <col min="15373" max="15373" width="5.7109375" style="62" customWidth="1"/>
    <col min="15374" max="15375" width="6.7109375" style="62" customWidth="1"/>
    <col min="15376" max="15376" width="4.7109375" style="62" customWidth="1"/>
    <col min="15377" max="15377" width="6.7109375" style="62" customWidth="1"/>
    <col min="15378" max="15378" width="6.28515625" style="62" customWidth="1"/>
    <col min="15379" max="15379" width="6.7109375" style="62" customWidth="1"/>
    <col min="15380" max="15616" width="9.140625" style="62"/>
    <col min="15617" max="15617" width="10.7109375" style="62" customWidth="1"/>
    <col min="15618" max="15618" width="15.7109375" style="62" customWidth="1"/>
    <col min="15619" max="15619" width="5.7109375" style="62" customWidth="1"/>
    <col min="15620" max="15621" width="6.7109375" style="62" customWidth="1"/>
    <col min="15622" max="15622" width="4.7109375" style="62" customWidth="1"/>
    <col min="15623" max="15623" width="6.7109375" style="62" customWidth="1"/>
    <col min="15624" max="15624" width="6.28515625" style="62" customWidth="1"/>
    <col min="15625" max="15625" width="6.7109375" style="62" customWidth="1"/>
    <col min="15626" max="15626" width="1.7109375" style="62" customWidth="1"/>
    <col min="15627" max="15627" width="10.7109375" style="62" customWidth="1"/>
    <col min="15628" max="15628" width="15.7109375" style="62" customWidth="1"/>
    <col min="15629" max="15629" width="5.7109375" style="62" customWidth="1"/>
    <col min="15630" max="15631" width="6.7109375" style="62" customWidth="1"/>
    <col min="15632" max="15632" width="4.7109375" style="62" customWidth="1"/>
    <col min="15633" max="15633" width="6.7109375" style="62" customWidth="1"/>
    <col min="15634" max="15634" width="6.28515625" style="62" customWidth="1"/>
    <col min="15635" max="15635" width="6.7109375" style="62" customWidth="1"/>
    <col min="15636" max="15872" width="9.140625" style="62"/>
    <col min="15873" max="15873" width="10.7109375" style="62" customWidth="1"/>
    <col min="15874" max="15874" width="15.7109375" style="62" customWidth="1"/>
    <col min="15875" max="15875" width="5.7109375" style="62" customWidth="1"/>
    <col min="15876" max="15877" width="6.7109375" style="62" customWidth="1"/>
    <col min="15878" max="15878" width="4.7109375" style="62" customWidth="1"/>
    <col min="15879" max="15879" width="6.7109375" style="62" customWidth="1"/>
    <col min="15880" max="15880" width="6.28515625" style="62" customWidth="1"/>
    <col min="15881" max="15881" width="6.7109375" style="62" customWidth="1"/>
    <col min="15882" max="15882" width="1.7109375" style="62" customWidth="1"/>
    <col min="15883" max="15883" width="10.7109375" style="62" customWidth="1"/>
    <col min="15884" max="15884" width="15.7109375" style="62" customWidth="1"/>
    <col min="15885" max="15885" width="5.7109375" style="62" customWidth="1"/>
    <col min="15886" max="15887" width="6.7109375" style="62" customWidth="1"/>
    <col min="15888" max="15888" width="4.7109375" style="62" customWidth="1"/>
    <col min="15889" max="15889" width="6.7109375" style="62" customWidth="1"/>
    <col min="15890" max="15890" width="6.28515625" style="62" customWidth="1"/>
    <col min="15891" max="15891" width="6.7109375" style="62" customWidth="1"/>
    <col min="15892" max="16128" width="9.140625" style="62"/>
    <col min="16129" max="16129" width="10.7109375" style="62" customWidth="1"/>
    <col min="16130" max="16130" width="15.7109375" style="62" customWidth="1"/>
    <col min="16131" max="16131" width="5.7109375" style="62" customWidth="1"/>
    <col min="16132" max="16133" width="6.7109375" style="62" customWidth="1"/>
    <col min="16134" max="16134" width="4.7109375" style="62" customWidth="1"/>
    <col min="16135" max="16135" width="6.7109375" style="62" customWidth="1"/>
    <col min="16136" max="16136" width="6.28515625" style="62" customWidth="1"/>
    <col min="16137" max="16137" width="6.7109375" style="62" customWidth="1"/>
    <col min="16138" max="16138" width="1.7109375" style="62" customWidth="1"/>
    <col min="16139" max="16139" width="10.7109375" style="62" customWidth="1"/>
    <col min="16140" max="16140" width="15.7109375" style="62" customWidth="1"/>
    <col min="16141" max="16141" width="5.7109375" style="62" customWidth="1"/>
    <col min="16142" max="16143" width="6.7109375" style="62" customWidth="1"/>
    <col min="16144" max="16144" width="4.7109375" style="62" customWidth="1"/>
    <col min="16145" max="16145" width="6.7109375" style="62" customWidth="1"/>
    <col min="16146" max="16146" width="6.28515625" style="62" customWidth="1"/>
    <col min="16147" max="16147" width="6.7109375" style="62" customWidth="1"/>
    <col min="16148" max="16384" width="9.140625" style="62"/>
  </cols>
  <sheetData>
    <row r="1" spans="1:19" ht="26.25" x14ac:dyDescent="0.4">
      <c r="B1" s="243" t="s">
        <v>111</v>
      </c>
      <c r="C1" s="243"/>
      <c r="D1" s="245" t="s">
        <v>1</v>
      </c>
      <c r="E1" s="245"/>
      <c r="F1" s="245"/>
      <c r="G1" s="245"/>
      <c r="H1" s="245"/>
      <c r="I1" s="245"/>
      <c r="K1" s="97" t="s">
        <v>112</v>
      </c>
      <c r="L1" s="246" t="s">
        <v>141</v>
      </c>
      <c r="M1" s="246"/>
      <c r="N1" s="246"/>
      <c r="O1" s="247" t="s">
        <v>114</v>
      </c>
      <c r="P1" s="247"/>
      <c r="Q1" s="252">
        <v>43049</v>
      </c>
      <c r="R1" s="248"/>
      <c r="S1" s="248"/>
    </row>
    <row r="2" spans="1:19" ht="6" customHeight="1" thickBot="1" x14ac:dyDescent="0.25">
      <c r="B2" s="244"/>
      <c r="C2" s="244"/>
    </row>
    <row r="3" spans="1:19" ht="20.100000000000001" customHeight="1" thickBot="1" x14ac:dyDescent="0.25">
      <c r="A3" s="98" t="s">
        <v>5</v>
      </c>
      <c r="B3" s="249" t="s">
        <v>142</v>
      </c>
      <c r="C3" s="250"/>
      <c r="D3" s="250"/>
      <c r="E3" s="250"/>
      <c r="F3" s="250"/>
      <c r="G3" s="250"/>
      <c r="H3" s="250"/>
      <c r="I3" s="251"/>
      <c r="K3" s="98" t="s">
        <v>7</v>
      </c>
      <c r="L3" s="249" t="s">
        <v>143</v>
      </c>
      <c r="M3" s="250"/>
      <c r="N3" s="250"/>
      <c r="O3" s="250"/>
      <c r="P3" s="250"/>
      <c r="Q3" s="250"/>
      <c r="R3" s="250"/>
      <c r="S3" s="251"/>
    </row>
    <row r="4" spans="1:19" ht="5.0999999999999996" customHeight="1" thickBot="1" x14ac:dyDescent="0.25"/>
    <row r="5" spans="1:19" ht="12.95" customHeight="1" x14ac:dyDescent="0.2">
      <c r="A5" s="239" t="s">
        <v>9</v>
      </c>
      <c r="B5" s="240"/>
      <c r="C5" s="241" t="s">
        <v>10</v>
      </c>
      <c r="D5" s="232" t="s">
        <v>11</v>
      </c>
      <c r="E5" s="233"/>
      <c r="F5" s="233"/>
      <c r="G5" s="234"/>
      <c r="H5" s="235" t="s">
        <v>13</v>
      </c>
      <c r="I5" s="236"/>
      <c r="K5" s="239" t="s">
        <v>9</v>
      </c>
      <c r="L5" s="240"/>
      <c r="M5" s="241" t="s">
        <v>10</v>
      </c>
      <c r="N5" s="232" t="s">
        <v>11</v>
      </c>
      <c r="O5" s="233"/>
      <c r="P5" s="233"/>
      <c r="Q5" s="234"/>
      <c r="R5" s="235" t="s">
        <v>13</v>
      </c>
      <c r="S5" s="236"/>
    </row>
    <row r="6" spans="1:19" ht="12.95" customHeight="1" thickBot="1" x14ac:dyDescent="0.25">
      <c r="A6" s="237" t="s">
        <v>14</v>
      </c>
      <c r="B6" s="238"/>
      <c r="C6" s="242"/>
      <c r="D6" s="99" t="s">
        <v>15</v>
      </c>
      <c r="E6" s="100" t="s">
        <v>16</v>
      </c>
      <c r="F6" s="100" t="s">
        <v>17</v>
      </c>
      <c r="G6" s="101" t="s">
        <v>18</v>
      </c>
      <c r="H6" s="102" t="s">
        <v>12</v>
      </c>
      <c r="I6" s="103" t="s">
        <v>19</v>
      </c>
      <c r="K6" s="237" t="s">
        <v>14</v>
      </c>
      <c r="L6" s="238"/>
      <c r="M6" s="242"/>
      <c r="N6" s="99" t="s">
        <v>15</v>
      </c>
      <c r="O6" s="100" t="s">
        <v>16</v>
      </c>
      <c r="P6" s="100" t="s">
        <v>17</v>
      </c>
      <c r="Q6" s="101" t="s">
        <v>18</v>
      </c>
      <c r="R6" s="102" t="s">
        <v>12</v>
      </c>
      <c r="S6" s="103" t="s">
        <v>19</v>
      </c>
    </row>
    <row r="7" spans="1:19" ht="5.0999999999999996" customHeight="1" thickBot="1" x14ac:dyDescent="0.25">
      <c r="A7" s="104"/>
      <c r="B7" s="104"/>
      <c r="K7" s="104"/>
      <c r="L7" s="104"/>
    </row>
    <row r="8" spans="1:19" ht="12.95" customHeight="1" x14ac:dyDescent="0.2">
      <c r="A8" s="220" t="s">
        <v>144</v>
      </c>
      <c r="B8" s="221"/>
      <c r="C8" s="105">
        <v>1</v>
      </c>
      <c r="D8" s="106">
        <v>149</v>
      </c>
      <c r="E8" s="107">
        <v>71</v>
      </c>
      <c r="F8" s="107">
        <v>4</v>
      </c>
      <c r="G8" s="108">
        <f>IF(AND(ISBLANK(D8),ISBLANK(E8)),"",D8+E8)</f>
        <v>220</v>
      </c>
      <c r="H8" s="109">
        <f>IF(OR(ISNUMBER($G8),ISNUMBER($Q8)),(SIGN(N($G8)-N($Q8))+1)/2,"")</f>
        <v>1</v>
      </c>
      <c r="I8" s="110"/>
      <c r="K8" s="220" t="s">
        <v>145</v>
      </c>
      <c r="L8" s="221"/>
      <c r="M8" s="105">
        <v>1</v>
      </c>
      <c r="N8" s="106">
        <v>127</v>
      </c>
      <c r="O8" s="107">
        <v>53</v>
      </c>
      <c r="P8" s="107">
        <v>6</v>
      </c>
      <c r="Q8" s="108">
        <f>IF(AND(ISBLANK(N8),ISBLANK(O8)),"",N8+O8)</f>
        <v>180</v>
      </c>
      <c r="R8" s="109">
        <f>IF(ISNUMBER($H8),1-$H8,"")</f>
        <v>0</v>
      </c>
      <c r="S8" s="110"/>
    </row>
    <row r="9" spans="1:19" ht="12.95" customHeight="1" x14ac:dyDescent="0.2">
      <c r="A9" s="222"/>
      <c r="B9" s="223"/>
      <c r="C9" s="111">
        <v>2</v>
      </c>
      <c r="D9" s="112">
        <v>138</v>
      </c>
      <c r="E9" s="113">
        <v>52</v>
      </c>
      <c r="F9" s="113">
        <v>6</v>
      </c>
      <c r="G9" s="114">
        <f>IF(AND(ISBLANK(D9),ISBLANK(E9)),"",D9+E9)</f>
        <v>190</v>
      </c>
      <c r="H9" s="115">
        <f>IF(OR(ISNUMBER($G9),ISNUMBER($Q9)),(SIGN(N($G9)-N($Q9))+1)/2,"")</f>
        <v>0</v>
      </c>
      <c r="I9" s="110"/>
      <c r="K9" s="222"/>
      <c r="L9" s="223"/>
      <c r="M9" s="111">
        <v>2</v>
      </c>
      <c r="N9" s="112">
        <v>160</v>
      </c>
      <c r="O9" s="113">
        <v>52</v>
      </c>
      <c r="P9" s="113">
        <v>4</v>
      </c>
      <c r="Q9" s="114">
        <f>IF(AND(ISBLANK(N9),ISBLANK(O9)),"",N9+O9)</f>
        <v>212</v>
      </c>
      <c r="R9" s="115">
        <f>IF(ISNUMBER($H9),1-$H9,"")</f>
        <v>1</v>
      </c>
      <c r="S9" s="110"/>
    </row>
    <row r="10" spans="1:19" ht="12.95" customHeight="1" thickBot="1" x14ac:dyDescent="0.25">
      <c r="A10" s="224" t="s">
        <v>75</v>
      </c>
      <c r="B10" s="225"/>
      <c r="C10" s="111">
        <v>3</v>
      </c>
      <c r="D10" s="112"/>
      <c r="E10" s="113"/>
      <c r="F10" s="113"/>
      <c r="G10" s="114" t="str">
        <f>IF(AND(ISBLANK(D10),ISBLANK(E10)),"",D10+E10)</f>
        <v/>
      </c>
      <c r="H10" s="115" t="str">
        <f>IF(OR(ISNUMBER($G10),ISNUMBER($Q10)),(SIGN(N($G10)-N($Q10))+1)/2,"")</f>
        <v/>
      </c>
      <c r="I10" s="110"/>
      <c r="K10" s="224" t="s">
        <v>97</v>
      </c>
      <c r="L10" s="225"/>
      <c r="M10" s="111">
        <v>3</v>
      </c>
      <c r="N10" s="112"/>
      <c r="O10" s="113"/>
      <c r="P10" s="113"/>
      <c r="Q10" s="114" t="str">
        <f>IF(AND(ISBLANK(N10),ISBLANK(O10)),"",N10+O10)</f>
        <v/>
      </c>
      <c r="R10" s="115" t="str">
        <f>IF(ISNUMBER($H10),1-$H10,"")</f>
        <v/>
      </c>
      <c r="S10" s="110"/>
    </row>
    <row r="11" spans="1:19" ht="12.95" customHeight="1" x14ac:dyDescent="0.2">
      <c r="A11" s="226"/>
      <c r="B11" s="227"/>
      <c r="C11" s="116">
        <v>4</v>
      </c>
      <c r="D11" s="117"/>
      <c r="E11" s="118"/>
      <c r="F11" s="118"/>
      <c r="G11" s="119" t="str">
        <f>IF(AND(ISBLANK(D11),ISBLANK(E11)),"",D11+E11)</f>
        <v/>
      </c>
      <c r="H11" s="120" t="str">
        <f>IF(OR(ISNUMBER($G11),ISNUMBER($Q11)),(SIGN(N($G11)-N($Q11))+1)/2,"")</f>
        <v/>
      </c>
      <c r="I11" s="228">
        <f>IF(ISNUMBER(H12),(SIGN(1000*($H12-$R12)+$G12-$Q12)+1)/2,"")</f>
        <v>1</v>
      </c>
      <c r="K11" s="226"/>
      <c r="L11" s="227"/>
      <c r="M11" s="116">
        <v>4</v>
      </c>
      <c r="N11" s="117"/>
      <c r="O11" s="118"/>
      <c r="P11" s="118"/>
      <c r="Q11" s="119" t="str">
        <f>IF(AND(ISBLANK(N11),ISBLANK(O11)),"",N11+O11)</f>
        <v/>
      </c>
      <c r="R11" s="120" t="str">
        <f>IF(ISNUMBER($H11),1-$H11,"")</f>
        <v/>
      </c>
      <c r="S11" s="228">
        <f>IF(ISNUMBER($I11),1-$I11,"")</f>
        <v>0</v>
      </c>
    </row>
    <row r="12" spans="1:19" ht="15.95" customHeight="1" thickBot="1" x14ac:dyDescent="0.25">
      <c r="A12" s="230">
        <v>787</v>
      </c>
      <c r="B12" s="231"/>
      <c r="C12" s="121" t="s">
        <v>18</v>
      </c>
      <c r="D12" s="39">
        <f>IF(ISNUMBER($G12),SUM(D8:D11),"")</f>
        <v>287</v>
      </c>
      <c r="E12" s="122">
        <f>IF(ISNUMBER($G12),SUM(E8:E11),"")</f>
        <v>123</v>
      </c>
      <c r="F12" s="122">
        <f>IF(ISNUMBER($G12),SUM(F8:F11),"")</f>
        <v>10</v>
      </c>
      <c r="G12" s="123">
        <f>IF(SUM($G8:$G11)+SUM($Q8:$Q11)&gt;0,SUM(G8:G11),"")</f>
        <v>410</v>
      </c>
      <c r="H12" s="39">
        <f>IF(ISNUMBER($G12),SUM(H8:H11),"")</f>
        <v>1</v>
      </c>
      <c r="I12" s="229"/>
      <c r="K12" s="230">
        <v>1561</v>
      </c>
      <c r="L12" s="231"/>
      <c r="M12" s="121" t="s">
        <v>18</v>
      </c>
      <c r="N12" s="39">
        <f>IF(ISNUMBER($G12),SUM(N8:N11),"")</f>
        <v>287</v>
      </c>
      <c r="O12" s="122">
        <f>IF(ISNUMBER($G12),SUM(O8:O11),"")</f>
        <v>105</v>
      </c>
      <c r="P12" s="122">
        <f>IF(ISNUMBER($G12),SUM(P8:P11),"")</f>
        <v>10</v>
      </c>
      <c r="Q12" s="123">
        <f>IF(SUM($G8:$G11)+SUM($Q8:$Q11)&gt;0,SUM(Q8:Q11),"")</f>
        <v>392</v>
      </c>
      <c r="R12" s="39">
        <f>IF(ISNUMBER($G12),SUM(R8:R11),"")</f>
        <v>1</v>
      </c>
      <c r="S12" s="229"/>
    </row>
    <row r="13" spans="1:19" ht="12.95" customHeight="1" x14ac:dyDescent="0.2">
      <c r="A13" s="220" t="s">
        <v>146</v>
      </c>
      <c r="B13" s="221"/>
      <c r="C13" s="105">
        <v>1</v>
      </c>
      <c r="D13" s="106">
        <v>158</v>
      </c>
      <c r="E13" s="107">
        <v>54</v>
      </c>
      <c r="F13" s="107">
        <v>6</v>
      </c>
      <c r="G13" s="108">
        <f>IF(AND(ISBLANK(D13),ISBLANK(E13)),"",D13+E13)</f>
        <v>212</v>
      </c>
      <c r="H13" s="109">
        <f>IF(OR(ISNUMBER($G13),ISNUMBER($Q13)),(SIGN(N($G13)-N($Q13))+1)/2,"")</f>
        <v>1</v>
      </c>
      <c r="I13" s="110"/>
      <c r="K13" s="220" t="s">
        <v>147</v>
      </c>
      <c r="L13" s="221"/>
      <c r="M13" s="105">
        <v>1</v>
      </c>
      <c r="N13" s="106">
        <v>129</v>
      </c>
      <c r="O13" s="107">
        <v>70</v>
      </c>
      <c r="P13" s="107">
        <v>2</v>
      </c>
      <c r="Q13" s="108">
        <f>IF(AND(ISBLANK(N13),ISBLANK(O13)),"",N13+O13)</f>
        <v>199</v>
      </c>
      <c r="R13" s="109">
        <f>IF(ISNUMBER($H13),1-$H13,"")</f>
        <v>0</v>
      </c>
      <c r="S13" s="110"/>
    </row>
    <row r="14" spans="1:19" ht="12.95" customHeight="1" x14ac:dyDescent="0.2">
      <c r="A14" s="222"/>
      <c r="B14" s="223"/>
      <c r="C14" s="111">
        <v>2</v>
      </c>
      <c r="D14" s="112">
        <v>134</v>
      </c>
      <c r="E14" s="113">
        <v>52</v>
      </c>
      <c r="F14" s="113">
        <v>5</v>
      </c>
      <c r="G14" s="114">
        <f>IF(AND(ISBLANK(D14),ISBLANK(E14)),"",D14+E14)</f>
        <v>186</v>
      </c>
      <c r="H14" s="115">
        <f>IF(OR(ISNUMBER($G14),ISNUMBER($Q14)),(SIGN(N($G14)-N($Q14))+1)/2,"")</f>
        <v>0</v>
      </c>
      <c r="I14" s="110"/>
      <c r="K14" s="222"/>
      <c r="L14" s="223"/>
      <c r="M14" s="111">
        <v>2</v>
      </c>
      <c r="N14" s="112">
        <v>155</v>
      </c>
      <c r="O14" s="113">
        <v>43</v>
      </c>
      <c r="P14" s="113">
        <v>5</v>
      </c>
      <c r="Q14" s="114">
        <f>IF(AND(ISBLANK(N14),ISBLANK(O14)),"",N14+O14)</f>
        <v>198</v>
      </c>
      <c r="R14" s="115">
        <f>IF(ISNUMBER($H14),1-$H14,"")</f>
        <v>1</v>
      </c>
      <c r="S14" s="110"/>
    </row>
    <row r="15" spans="1:19" ht="12.95" customHeight="1" thickBot="1" x14ac:dyDescent="0.25">
      <c r="A15" s="224" t="s">
        <v>32</v>
      </c>
      <c r="B15" s="225"/>
      <c r="C15" s="111">
        <v>3</v>
      </c>
      <c r="D15" s="112"/>
      <c r="E15" s="113"/>
      <c r="F15" s="113"/>
      <c r="G15" s="114" t="str">
        <f>IF(AND(ISBLANK(D15),ISBLANK(E15)),"",D15+E15)</f>
        <v/>
      </c>
      <c r="H15" s="115" t="str">
        <f>IF(OR(ISNUMBER($G15),ISNUMBER($Q15)),(SIGN(N($G15)-N($Q15))+1)/2,"")</f>
        <v/>
      </c>
      <c r="I15" s="110"/>
      <c r="K15" s="224" t="s">
        <v>75</v>
      </c>
      <c r="L15" s="225"/>
      <c r="M15" s="111">
        <v>3</v>
      </c>
      <c r="N15" s="112"/>
      <c r="O15" s="113"/>
      <c r="P15" s="113"/>
      <c r="Q15" s="114" t="str">
        <f>IF(AND(ISBLANK(N15),ISBLANK(O15)),"",N15+O15)</f>
        <v/>
      </c>
      <c r="R15" s="115" t="str">
        <f>IF(ISNUMBER($H15),1-$H15,"")</f>
        <v/>
      </c>
      <c r="S15" s="110"/>
    </row>
    <row r="16" spans="1:19" ht="12.95" customHeight="1" x14ac:dyDescent="0.2">
      <c r="A16" s="226"/>
      <c r="B16" s="227"/>
      <c r="C16" s="116">
        <v>4</v>
      </c>
      <c r="D16" s="117"/>
      <c r="E16" s="118"/>
      <c r="F16" s="118"/>
      <c r="G16" s="119" t="str">
        <f>IF(AND(ISBLANK(D16),ISBLANK(E16)),"",D16+E16)</f>
        <v/>
      </c>
      <c r="H16" s="120" t="str">
        <f>IF(OR(ISNUMBER($G16),ISNUMBER($Q16)),(SIGN(N($G16)-N($Q16))+1)/2,"")</f>
        <v/>
      </c>
      <c r="I16" s="228">
        <f>IF(ISNUMBER(H17),(SIGN(1000*($H17-$R17)+$G17-$Q17)+1)/2,"")</f>
        <v>1</v>
      </c>
      <c r="K16" s="226"/>
      <c r="L16" s="227"/>
      <c r="M16" s="116">
        <v>4</v>
      </c>
      <c r="N16" s="117"/>
      <c r="O16" s="118"/>
      <c r="P16" s="118"/>
      <c r="Q16" s="119" t="str">
        <f>IF(AND(ISBLANK(N16),ISBLANK(O16)),"",N16+O16)</f>
        <v/>
      </c>
      <c r="R16" s="120" t="str">
        <f>IF(ISNUMBER($H16),1-$H16,"")</f>
        <v/>
      </c>
      <c r="S16" s="228">
        <f>IF(ISNUMBER($I16),1-$I16,"")</f>
        <v>0</v>
      </c>
    </row>
    <row r="17" spans="1:19" ht="15.95" customHeight="1" thickBot="1" x14ac:dyDescent="0.25">
      <c r="A17" s="230">
        <v>11112</v>
      </c>
      <c r="B17" s="231"/>
      <c r="C17" s="121" t="s">
        <v>18</v>
      </c>
      <c r="D17" s="39">
        <f>IF(ISNUMBER($G17),SUM(D13:D16),"")</f>
        <v>292</v>
      </c>
      <c r="E17" s="122">
        <f>IF(ISNUMBER($G17),SUM(E13:E16),"")</f>
        <v>106</v>
      </c>
      <c r="F17" s="122">
        <f>IF(ISNUMBER($G17),SUM(F13:F16),"")</f>
        <v>11</v>
      </c>
      <c r="G17" s="123">
        <f>IF(SUM($G13:$G16)+SUM($Q13:$Q16)&gt;0,SUM(G13:G16),"")</f>
        <v>398</v>
      </c>
      <c r="H17" s="39">
        <f>IF(ISNUMBER($G17),SUM(H13:H16),"")</f>
        <v>1</v>
      </c>
      <c r="I17" s="229"/>
      <c r="K17" s="230">
        <v>15223</v>
      </c>
      <c r="L17" s="231"/>
      <c r="M17" s="121" t="s">
        <v>18</v>
      </c>
      <c r="N17" s="39">
        <f>IF(ISNUMBER($G17),SUM(N13:N16),"")</f>
        <v>284</v>
      </c>
      <c r="O17" s="122">
        <f>IF(ISNUMBER($G17),SUM(O13:O16),"")</f>
        <v>113</v>
      </c>
      <c r="P17" s="122">
        <f>IF(ISNUMBER($G17),SUM(P13:P16),"")</f>
        <v>7</v>
      </c>
      <c r="Q17" s="123">
        <f>IF(SUM($G13:$G16)+SUM($Q13:$Q16)&gt;0,SUM(Q13:Q16),"")</f>
        <v>397</v>
      </c>
      <c r="R17" s="39">
        <f>IF(ISNUMBER($G17),SUM(R13:R16),"")</f>
        <v>1</v>
      </c>
      <c r="S17" s="229"/>
    </row>
    <row r="18" spans="1:19" ht="12.95" customHeight="1" x14ac:dyDescent="0.2">
      <c r="A18" s="220" t="s">
        <v>148</v>
      </c>
      <c r="B18" s="221"/>
      <c r="C18" s="105">
        <v>1</v>
      </c>
      <c r="D18" s="106">
        <v>122</v>
      </c>
      <c r="E18" s="107">
        <v>53</v>
      </c>
      <c r="F18" s="107">
        <v>5</v>
      </c>
      <c r="G18" s="108">
        <f>IF(AND(ISBLANK(D18),ISBLANK(E18)),"",D18+E18)</f>
        <v>175</v>
      </c>
      <c r="H18" s="109">
        <f>IF(OR(ISNUMBER($G18),ISNUMBER($Q18)),(SIGN(N($G18)-N($Q18))+1)/2,"")</f>
        <v>0</v>
      </c>
      <c r="I18" s="110"/>
      <c r="K18" s="220" t="s">
        <v>149</v>
      </c>
      <c r="L18" s="221"/>
      <c r="M18" s="105">
        <v>1</v>
      </c>
      <c r="N18" s="106">
        <v>132</v>
      </c>
      <c r="O18" s="107">
        <v>45</v>
      </c>
      <c r="P18" s="107">
        <v>3</v>
      </c>
      <c r="Q18" s="108">
        <f>IF(AND(ISBLANK(N18),ISBLANK(O18)),"",N18+O18)</f>
        <v>177</v>
      </c>
      <c r="R18" s="109">
        <f>IF(ISNUMBER($H18),1-$H18,"")</f>
        <v>1</v>
      </c>
      <c r="S18" s="110"/>
    </row>
    <row r="19" spans="1:19" ht="12.95" customHeight="1" x14ac:dyDescent="0.2">
      <c r="A19" s="222"/>
      <c r="B19" s="223"/>
      <c r="C19" s="111">
        <v>2</v>
      </c>
      <c r="D19" s="112">
        <v>131</v>
      </c>
      <c r="E19" s="113">
        <v>45</v>
      </c>
      <c r="F19" s="113">
        <v>8</v>
      </c>
      <c r="G19" s="114">
        <f>IF(AND(ISBLANK(D19),ISBLANK(E19)),"",D19+E19)</f>
        <v>176</v>
      </c>
      <c r="H19" s="115">
        <f>IF(OR(ISNUMBER($G19),ISNUMBER($Q19)),(SIGN(N($G19)-N($Q19))+1)/2,"")</f>
        <v>0</v>
      </c>
      <c r="I19" s="110"/>
      <c r="K19" s="222"/>
      <c r="L19" s="223"/>
      <c r="M19" s="111">
        <v>2</v>
      </c>
      <c r="N19" s="112">
        <v>155</v>
      </c>
      <c r="O19" s="113">
        <v>54</v>
      </c>
      <c r="P19" s="113">
        <v>5</v>
      </c>
      <c r="Q19" s="114">
        <f>IF(AND(ISBLANK(N19),ISBLANK(O19)),"",N19+O19)</f>
        <v>209</v>
      </c>
      <c r="R19" s="115">
        <f>IF(ISNUMBER($H19),1-$H19,"")</f>
        <v>1</v>
      </c>
      <c r="S19" s="110"/>
    </row>
    <row r="20" spans="1:19" ht="12.95" customHeight="1" thickBot="1" x14ac:dyDescent="0.25">
      <c r="A20" s="224" t="s">
        <v>26</v>
      </c>
      <c r="B20" s="225"/>
      <c r="C20" s="111">
        <v>3</v>
      </c>
      <c r="D20" s="112"/>
      <c r="E20" s="113"/>
      <c r="F20" s="113"/>
      <c r="G20" s="114" t="str">
        <f>IF(AND(ISBLANK(D20),ISBLANK(E20)),"",D20+E20)</f>
        <v/>
      </c>
      <c r="H20" s="115" t="str">
        <f>IF(OR(ISNUMBER($G20),ISNUMBER($Q20)),(SIGN(N($G20)-N($Q20))+1)/2,"")</f>
        <v/>
      </c>
      <c r="I20" s="110"/>
      <c r="K20" s="224" t="s">
        <v>84</v>
      </c>
      <c r="L20" s="225"/>
      <c r="M20" s="111">
        <v>3</v>
      </c>
      <c r="N20" s="112"/>
      <c r="O20" s="113"/>
      <c r="P20" s="113"/>
      <c r="Q20" s="114" t="str">
        <f>IF(AND(ISBLANK(N20),ISBLANK(O20)),"",N20+O20)</f>
        <v/>
      </c>
      <c r="R20" s="115" t="str">
        <f>IF(ISNUMBER($H20),1-$H20,"")</f>
        <v/>
      </c>
      <c r="S20" s="110"/>
    </row>
    <row r="21" spans="1:19" ht="12.95" customHeight="1" x14ac:dyDescent="0.2">
      <c r="A21" s="226"/>
      <c r="B21" s="227"/>
      <c r="C21" s="116">
        <v>4</v>
      </c>
      <c r="D21" s="117"/>
      <c r="E21" s="118"/>
      <c r="F21" s="118"/>
      <c r="G21" s="119" t="str">
        <f>IF(AND(ISBLANK(D21),ISBLANK(E21)),"",D21+E21)</f>
        <v/>
      </c>
      <c r="H21" s="120" t="str">
        <f>IF(OR(ISNUMBER($G21),ISNUMBER($Q21)),(SIGN(N($G21)-N($Q21))+1)/2,"")</f>
        <v/>
      </c>
      <c r="I21" s="228">
        <f>IF(ISNUMBER(H22),(SIGN(1000*($H22-$R22)+$G22-$Q22)+1)/2,"")</f>
        <v>0</v>
      </c>
      <c r="K21" s="226"/>
      <c r="L21" s="227"/>
      <c r="M21" s="116">
        <v>4</v>
      </c>
      <c r="N21" s="117"/>
      <c r="O21" s="118"/>
      <c r="P21" s="118"/>
      <c r="Q21" s="119" t="str">
        <f>IF(AND(ISBLANK(N21),ISBLANK(O21)),"",N21+O21)</f>
        <v/>
      </c>
      <c r="R21" s="120" t="str">
        <f>IF(ISNUMBER($H21),1-$H21,"")</f>
        <v/>
      </c>
      <c r="S21" s="228">
        <f>IF(ISNUMBER($I21),1-$I21,"")</f>
        <v>1</v>
      </c>
    </row>
    <row r="22" spans="1:19" ht="15.95" customHeight="1" thickBot="1" x14ac:dyDescent="0.25">
      <c r="A22" s="230">
        <v>15372</v>
      </c>
      <c r="B22" s="231"/>
      <c r="C22" s="121" t="s">
        <v>18</v>
      </c>
      <c r="D22" s="39">
        <f>IF(ISNUMBER($G22),SUM(D18:D21),"")</f>
        <v>253</v>
      </c>
      <c r="E22" s="122">
        <f>IF(ISNUMBER($G22),SUM(E18:E21),"")</f>
        <v>98</v>
      </c>
      <c r="F22" s="122">
        <f>IF(ISNUMBER($G22),SUM(F18:F21),"")</f>
        <v>13</v>
      </c>
      <c r="G22" s="123">
        <f>IF(SUM($G18:$G21)+SUM($Q18:$Q21)&gt;0,SUM(G18:G21),"")</f>
        <v>351</v>
      </c>
      <c r="H22" s="39">
        <f>IF(ISNUMBER($G22),SUM(H18:H21),"")</f>
        <v>0</v>
      </c>
      <c r="I22" s="229"/>
      <c r="K22" s="230">
        <v>797</v>
      </c>
      <c r="L22" s="231"/>
      <c r="M22" s="121" t="s">
        <v>18</v>
      </c>
      <c r="N22" s="39">
        <f>IF(ISNUMBER($G22),SUM(N18:N21),"")</f>
        <v>287</v>
      </c>
      <c r="O22" s="122">
        <f>IF(ISNUMBER($G22),SUM(O18:O21),"")</f>
        <v>99</v>
      </c>
      <c r="P22" s="122">
        <f>IF(ISNUMBER($G22),SUM(P18:P21),"")</f>
        <v>8</v>
      </c>
      <c r="Q22" s="123">
        <f>IF(SUM($G18:$G21)+SUM($Q18:$Q21)&gt;0,SUM(Q18:Q21),"")</f>
        <v>386</v>
      </c>
      <c r="R22" s="39">
        <f>IF(ISNUMBER($G22),SUM(R18:R21),"")</f>
        <v>2</v>
      </c>
      <c r="S22" s="229"/>
    </row>
    <row r="23" spans="1:19" ht="12.95" customHeight="1" x14ac:dyDescent="0.2">
      <c r="A23" s="220" t="s">
        <v>150</v>
      </c>
      <c r="B23" s="221"/>
      <c r="C23" s="105">
        <v>1</v>
      </c>
      <c r="D23" s="106">
        <v>144</v>
      </c>
      <c r="E23" s="107">
        <v>54</v>
      </c>
      <c r="F23" s="107">
        <v>7</v>
      </c>
      <c r="G23" s="108">
        <f>IF(AND(ISBLANK(D23),ISBLANK(E23)),"",D23+E23)</f>
        <v>198</v>
      </c>
      <c r="H23" s="109">
        <f>IF(OR(ISNUMBER($G23),ISNUMBER($Q23)),(SIGN(N($G23)-N($Q23))+1)/2,"")</f>
        <v>0</v>
      </c>
      <c r="I23" s="110"/>
      <c r="K23" s="220" t="s">
        <v>151</v>
      </c>
      <c r="L23" s="221"/>
      <c r="M23" s="105">
        <v>1</v>
      </c>
      <c r="N23" s="106">
        <v>137</v>
      </c>
      <c r="O23" s="107">
        <v>62</v>
      </c>
      <c r="P23" s="107">
        <v>1</v>
      </c>
      <c r="Q23" s="108">
        <f>IF(AND(ISBLANK(N23),ISBLANK(O23)),"",N23+O23)</f>
        <v>199</v>
      </c>
      <c r="R23" s="109">
        <f>IF(ISNUMBER($H23),1-$H23,"")</f>
        <v>1</v>
      </c>
      <c r="S23" s="110"/>
    </row>
    <row r="24" spans="1:19" ht="12.95" customHeight="1" x14ac:dyDescent="0.2">
      <c r="A24" s="222"/>
      <c r="B24" s="223"/>
      <c r="C24" s="111">
        <v>2</v>
      </c>
      <c r="D24" s="112">
        <v>154</v>
      </c>
      <c r="E24" s="113">
        <v>54</v>
      </c>
      <c r="F24" s="113">
        <v>4</v>
      </c>
      <c r="G24" s="114">
        <f>IF(AND(ISBLANK(D24),ISBLANK(E24)),"",D24+E24)</f>
        <v>208</v>
      </c>
      <c r="H24" s="115">
        <f>IF(OR(ISNUMBER($G24),ISNUMBER($Q24)),(SIGN(N($G24)-N($Q24))+1)/2,"")</f>
        <v>1</v>
      </c>
      <c r="I24" s="110"/>
      <c r="K24" s="222"/>
      <c r="L24" s="223"/>
      <c r="M24" s="111">
        <v>2</v>
      </c>
      <c r="N24" s="112">
        <v>128</v>
      </c>
      <c r="O24" s="113">
        <v>44</v>
      </c>
      <c r="P24" s="113">
        <v>9</v>
      </c>
      <c r="Q24" s="114">
        <f>IF(AND(ISBLANK(N24),ISBLANK(O24)),"",N24+O24)</f>
        <v>172</v>
      </c>
      <c r="R24" s="115">
        <f>IF(ISNUMBER($H24),1-$H24,"")</f>
        <v>0</v>
      </c>
      <c r="S24" s="110"/>
    </row>
    <row r="25" spans="1:19" ht="12.95" customHeight="1" thickBot="1" x14ac:dyDescent="0.25">
      <c r="A25" s="224" t="s">
        <v>152</v>
      </c>
      <c r="B25" s="225"/>
      <c r="C25" s="111">
        <v>3</v>
      </c>
      <c r="D25" s="112"/>
      <c r="E25" s="113"/>
      <c r="F25" s="113"/>
      <c r="G25" s="114" t="str">
        <f>IF(AND(ISBLANK(D25),ISBLANK(E25)),"",D25+E25)</f>
        <v/>
      </c>
      <c r="H25" s="115" t="str">
        <f>IF(OR(ISNUMBER($G25),ISNUMBER($Q25)),(SIGN(N($G25)-N($Q25))+1)/2,"")</f>
        <v/>
      </c>
      <c r="I25" s="110"/>
      <c r="K25" s="224" t="s">
        <v>71</v>
      </c>
      <c r="L25" s="225"/>
      <c r="M25" s="111">
        <v>3</v>
      </c>
      <c r="N25" s="112"/>
      <c r="O25" s="113"/>
      <c r="P25" s="113"/>
      <c r="Q25" s="114" t="str">
        <f>IF(AND(ISBLANK(N25),ISBLANK(O25)),"",N25+O25)</f>
        <v/>
      </c>
      <c r="R25" s="115" t="str">
        <f>IF(ISNUMBER($H25),1-$H25,"")</f>
        <v/>
      </c>
      <c r="S25" s="110"/>
    </row>
    <row r="26" spans="1:19" ht="12.95" customHeight="1" x14ac:dyDescent="0.2">
      <c r="A26" s="226"/>
      <c r="B26" s="227"/>
      <c r="C26" s="116">
        <v>4</v>
      </c>
      <c r="D26" s="117"/>
      <c r="E26" s="118"/>
      <c r="F26" s="118"/>
      <c r="G26" s="119" t="str">
        <f>IF(AND(ISBLANK(D26),ISBLANK(E26)),"",D26+E26)</f>
        <v/>
      </c>
      <c r="H26" s="120" t="str">
        <f>IF(OR(ISNUMBER($G26),ISNUMBER($Q26)),(SIGN(N($G26)-N($Q26))+1)/2,"")</f>
        <v/>
      </c>
      <c r="I26" s="228">
        <f>IF(ISNUMBER(H27),(SIGN(1000*($H27-$R27)+$G27-$Q27)+1)/2,"")</f>
        <v>1</v>
      </c>
      <c r="K26" s="226"/>
      <c r="L26" s="227"/>
      <c r="M26" s="116">
        <v>4</v>
      </c>
      <c r="N26" s="117"/>
      <c r="O26" s="118"/>
      <c r="P26" s="118"/>
      <c r="Q26" s="119" t="str">
        <f>IF(AND(ISBLANK(N26),ISBLANK(O26)),"",N26+O26)</f>
        <v/>
      </c>
      <c r="R26" s="120" t="str">
        <f>IF(ISNUMBER($H26),1-$H26,"")</f>
        <v/>
      </c>
      <c r="S26" s="228">
        <f>IF(ISNUMBER($I26),1-$I26,"")</f>
        <v>0</v>
      </c>
    </row>
    <row r="27" spans="1:19" ht="15.95" customHeight="1" thickBot="1" x14ac:dyDescent="0.25">
      <c r="A27" s="230">
        <v>13269</v>
      </c>
      <c r="B27" s="231"/>
      <c r="C27" s="121" t="s">
        <v>18</v>
      </c>
      <c r="D27" s="39">
        <f>IF(ISNUMBER($G27),SUM(D23:D26),"")</f>
        <v>298</v>
      </c>
      <c r="E27" s="122">
        <f>IF(ISNUMBER($G27),SUM(E23:E26),"")</f>
        <v>108</v>
      </c>
      <c r="F27" s="122">
        <f>IF(ISNUMBER($G27),SUM(F23:F26),"")</f>
        <v>11</v>
      </c>
      <c r="G27" s="123">
        <f>IF(SUM($G23:$G26)+SUM($Q23:$Q26)&gt;0,SUM(G23:G26),"")</f>
        <v>406</v>
      </c>
      <c r="H27" s="39">
        <f>IF(ISNUMBER($G27),SUM(H23:H26),"")</f>
        <v>1</v>
      </c>
      <c r="I27" s="229"/>
      <c r="K27" s="230">
        <v>803</v>
      </c>
      <c r="L27" s="231"/>
      <c r="M27" s="121" t="s">
        <v>18</v>
      </c>
      <c r="N27" s="39">
        <f>IF(ISNUMBER($G27),SUM(N23:N26),"")</f>
        <v>265</v>
      </c>
      <c r="O27" s="122">
        <f>IF(ISNUMBER($G27),SUM(O23:O26),"")</f>
        <v>106</v>
      </c>
      <c r="P27" s="122">
        <f>IF(ISNUMBER($G27),SUM(P23:P26),"")</f>
        <v>10</v>
      </c>
      <c r="Q27" s="123">
        <f>IF(SUM($G23:$G26)+SUM($Q23:$Q26)&gt;0,SUM(Q23:Q26),"")</f>
        <v>371</v>
      </c>
      <c r="R27" s="39">
        <f>IF(ISNUMBER($G27),SUM(R23:R26),"")</f>
        <v>1</v>
      </c>
      <c r="S27" s="229"/>
    </row>
    <row r="28" spans="1:19" ht="12.95" customHeight="1" x14ac:dyDescent="0.2">
      <c r="A28" s="220" t="s">
        <v>153</v>
      </c>
      <c r="B28" s="221"/>
      <c r="C28" s="105">
        <v>1</v>
      </c>
      <c r="D28" s="106">
        <v>137</v>
      </c>
      <c r="E28" s="107">
        <v>53</v>
      </c>
      <c r="F28" s="107">
        <v>4</v>
      </c>
      <c r="G28" s="108">
        <f>IF(AND(ISBLANK(D28),ISBLANK(E28)),"",D28+E28)</f>
        <v>190</v>
      </c>
      <c r="H28" s="109">
        <f>IF(OR(ISNUMBER($G28),ISNUMBER($Q28)),(SIGN(N($G28)-N($Q28))+1)/2,"")</f>
        <v>1</v>
      </c>
      <c r="I28" s="110"/>
      <c r="K28" s="220" t="s">
        <v>154</v>
      </c>
      <c r="L28" s="221"/>
      <c r="M28" s="105">
        <v>1</v>
      </c>
      <c r="N28" s="106">
        <v>120</v>
      </c>
      <c r="O28" s="107">
        <v>36</v>
      </c>
      <c r="P28" s="107">
        <v>9</v>
      </c>
      <c r="Q28" s="108">
        <f>IF(AND(ISBLANK(N28),ISBLANK(O28)),"",N28+O28)</f>
        <v>156</v>
      </c>
      <c r="R28" s="109">
        <f>IF(ISNUMBER($H28),1-$H28,"")</f>
        <v>0</v>
      </c>
      <c r="S28" s="110"/>
    </row>
    <row r="29" spans="1:19" ht="12.95" customHeight="1" x14ac:dyDescent="0.2">
      <c r="A29" s="222"/>
      <c r="B29" s="223"/>
      <c r="C29" s="111">
        <v>2</v>
      </c>
      <c r="D29" s="112">
        <v>162</v>
      </c>
      <c r="E29" s="113">
        <v>53</v>
      </c>
      <c r="F29" s="113">
        <v>8</v>
      </c>
      <c r="G29" s="114">
        <f>IF(AND(ISBLANK(D29),ISBLANK(E29)),"",D29+E29)</f>
        <v>215</v>
      </c>
      <c r="H29" s="115">
        <f>IF(OR(ISNUMBER($G29),ISNUMBER($Q29)),(SIGN(N($G29)-N($Q29))+1)/2,"")</f>
        <v>1</v>
      </c>
      <c r="I29" s="110"/>
      <c r="K29" s="222"/>
      <c r="L29" s="223"/>
      <c r="M29" s="111">
        <v>2</v>
      </c>
      <c r="N29" s="112">
        <v>142</v>
      </c>
      <c r="O29" s="113">
        <v>52</v>
      </c>
      <c r="P29" s="113">
        <v>4</v>
      </c>
      <c r="Q29" s="114">
        <f>IF(AND(ISBLANK(N29),ISBLANK(O29)),"",N29+O29)</f>
        <v>194</v>
      </c>
      <c r="R29" s="115">
        <f>IF(ISNUMBER($H29),1-$H29,"")</f>
        <v>0</v>
      </c>
      <c r="S29" s="110"/>
    </row>
    <row r="30" spans="1:19" ht="12.95" customHeight="1" thickBot="1" x14ac:dyDescent="0.25">
      <c r="A30" s="224" t="s">
        <v>89</v>
      </c>
      <c r="B30" s="225"/>
      <c r="C30" s="111">
        <v>3</v>
      </c>
      <c r="D30" s="112"/>
      <c r="E30" s="113"/>
      <c r="F30" s="113"/>
      <c r="G30" s="114" t="str">
        <f>IF(AND(ISBLANK(D30),ISBLANK(E30)),"",D30+E30)</f>
        <v/>
      </c>
      <c r="H30" s="115" t="str">
        <f>IF(OR(ISNUMBER($G30),ISNUMBER($Q30)),(SIGN(N($G30)-N($Q30))+1)/2,"")</f>
        <v/>
      </c>
      <c r="I30" s="110"/>
      <c r="K30" s="224" t="s">
        <v>32</v>
      </c>
      <c r="L30" s="225"/>
      <c r="M30" s="111">
        <v>3</v>
      </c>
      <c r="N30" s="112"/>
      <c r="O30" s="113"/>
      <c r="P30" s="113"/>
      <c r="Q30" s="114" t="str">
        <f>IF(AND(ISBLANK(N30),ISBLANK(O30)),"",N30+O30)</f>
        <v/>
      </c>
      <c r="R30" s="115" t="str">
        <f>IF(ISNUMBER($H30),1-$H30,"")</f>
        <v/>
      </c>
      <c r="S30" s="110"/>
    </row>
    <row r="31" spans="1:19" ht="12.95" customHeight="1" x14ac:dyDescent="0.2">
      <c r="A31" s="226"/>
      <c r="B31" s="227"/>
      <c r="C31" s="116">
        <v>4</v>
      </c>
      <c r="D31" s="117"/>
      <c r="E31" s="118"/>
      <c r="F31" s="118"/>
      <c r="G31" s="119" t="str">
        <f>IF(AND(ISBLANK(D31),ISBLANK(E31)),"",D31+E31)</f>
        <v/>
      </c>
      <c r="H31" s="120" t="str">
        <f>IF(OR(ISNUMBER($G31),ISNUMBER($Q31)),(SIGN(N($G31)-N($Q31))+1)/2,"")</f>
        <v/>
      </c>
      <c r="I31" s="228">
        <f>IF(ISNUMBER(H32),(SIGN(1000*($H32-$R32)+$G32-$Q32)+1)/2,"")</f>
        <v>1</v>
      </c>
      <c r="K31" s="226"/>
      <c r="L31" s="227"/>
      <c r="M31" s="116">
        <v>4</v>
      </c>
      <c r="N31" s="117"/>
      <c r="O31" s="118"/>
      <c r="P31" s="118"/>
      <c r="Q31" s="119" t="str">
        <f>IF(AND(ISBLANK(N31),ISBLANK(O31)),"",N31+O31)</f>
        <v/>
      </c>
      <c r="R31" s="120" t="str">
        <f>IF(ISNUMBER($H31),1-$H31,"")</f>
        <v/>
      </c>
      <c r="S31" s="228">
        <f>IF(ISNUMBER($I31),1-$I31,"")</f>
        <v>0</v>
      </c>
    </row>
    <row r="32" spans="1:19" ht="15.95" customHeight="1" thickBot="1" x14ac:dyDescent="0.25">
      <c r="A32" s="230">
        <v>14616</v>
      </c>
      <c r="B32" s="231"/>
      <c r="C32" s="121" t="s">
        <v>18</v>
      </c>
      <c r="D32" s="39">
        <f>IF(ISNUMBER($G32),SUM(D28:D31),"")</f>
        <v>299</v>
      </c>
      <c r="E32" s="122">
        <f>IF(ISNUMBER($G32),SUM(E28:E31),"")</f>
        <v>106</v>
      </c>
      <c r="F32" s="122">
        <f>IF(ISNUMBER($G32),SUM(F28:F31),"")</f>
        <v>12</v>
      </c>
      <c r="G32" s="123">
        <f>IF(SUM($G28:$G31)+SUM($Q28:$Q31)&gt;0,SUM(G28:G31),"")</f>
        <v>405</v>
      </c>
      <c r="H32" s="39">
        <f>IF(ISNUMBER($G32),SUM(H28:H31),"")</f>
        <v>2</v>
      </c>
      <c r="I32" s="229"/>
      <c r="K32" s="230">
        <v>10138</v>
      </c>
      <c r="L32" s="231"/>
      <c r="M32" s="121" t="s">
        <v>18</v>
      </c>
      <c r="N32" s="39">
        <f>IF(ISNUMBER($G32),SUM(N28:N31),"")</f>
        <v>262</v>
      </c>
      <c r="O32" s="122">
        <f>IF(ISNUMBER($G32),SUM(O28:O31),"")</f>
        <v>88</v>
      </c>
      <c r="P32" s="122">
        <f>IF(ISNUMBER($G32),SUM(P28:P31),"")</f>
        <v>13</v>
      </c>
      <c r="Q32" s="123">
        <f>IF(SUM($G28:$G31)+SUM($Q28:$Q31)&gt;0,SUM(Q28:Q31),"")</f>
        <v>350</v>
      </c>
      <c r="R32" s="39">
        <f>IF(ISNUMBER($G32),SUM(R28:R31),"")</f>
        <v>0</v>
      </c>
      <c r="S32" s="229"/>
    </row>
    <row r="33" spans="1:19" ht="12.95" customHeight="1" x14ac:dyDescent="0.2">
      <c r="A33" s="220" t="s">
        <v>155</v>
      </c>
      <c r="B33" s="221"/>
      <c r="C33" s="105">
        <v>1</v>
      </c>
      <c r="D33" s="106">
        <v>161</v>
      </c>
      <c r="E33" s="107">
        <v>61</v>
      </c>
      <c r="F33" s="107">
        <v>7</v>
      </c>
      <c r="G33" s="108">
        <f>IF(AND(ISBLANK(D33),ISBLANK(E33)),"",D33+E33)</f>
        <v>222</v>
      </c>
      <c r="H33" s="109">
        <f>IF(OR(ISNUMBER($G33),ISNUMBER($Q33)),(SIGN(N($G33)-N($Q33))+1)/2,"")</f>
        <v>1</v>
      </c>
      <c r="I33" s="110"/>
      <c r="K33" s="220" t="s">
        <v>156</v>
      </c>
      <c r="L33" s="221"/>
      <c r="M33" s="105">
        <v>1</v>
      </c>
      <c r="N33" s="106">
        <v>122</v>
      </c>
      <c r="O33" s="107">
        <v>76</v>
      </c>
      <c r="P33" s="107">
        <v>1</v>
      </c>
      <c r="Q33" s="108">
        <f>IF(AND(ISBLANK(N33),ISBLANK(O33)),"",N33+O33)</f>
        <v>198</v>
      </c>
      <c r="R33" s="109">
        <f>IF(ISNUMBER($H33),1-$H33,"")</f>
        <v>0</v>
      </c>
      <c r="S33" s="110"/>
    </row>
    <row r="34" spans="1:19" ht="12.95" customHeight="1" x14ac:dyDescent="0.2">
      <c r="A34" s="222"/>
      <c r="B34" s="223"/>
      <c r="C34" s="111">
        <v>2</v>
      </c>
      <c r="D34" s="112">
        <v>162</v>
      </c>
      <c r="E34" s="113">
        <v>71</v>
      </c>
      <c r="F34" s="113">
        <v>4</v>
      </c>
      <c r="G34" s="114">
        <f>IF(AND(ISBLANK(D34),ISBLANK(E34)),"",D34+E34)</f>
        <v>233</v>
      </c>
      <c r="H34" s="115">
        <f>IF(OR(ISNUMBER($G34),ISNUMBER($Q34)),(SIGN(N($G34)-N($Q34))+1)/2,"")</f>
        <v>1</v>
      </c>
      <c r="I34" s="110"/>
      <c r="K34" s="222"/>
      <c r="L34" s="223"/>
      <c r="M34" s="111">
        <v>2</v>
      </c>
      <c r="N34" s="112">
        <v>134</v>
      </c>
      <c r="O34" s="113">
        <v>54</v>
      </c>
      <c r="P34" s="113">
        <v>3</v>
      </c>
      <c r="Q34" s="114">
        <f>IF(AND(ISBLANK(N34),ISBLANK(O34)),"",N34+O34)</f>
        <v>188</v>
      </c>
      <c r="R34" s="115">
        <f>IF(ISNUMBER($H34),1-$H34,"")</f>
        <v>0</v>
      </c>
      <c r="S34" s="110"/>
    </row>
    <row r="35" spans="1:19" ht="12.95" customHeight="1" thickBot="1" x14ac:dyDescent="0.25">
      <c r="A35" s="224" t="s">
        <v>157</v>
      </c>
      <c r="B35" s="225"/>
      <c r="C35" s="111">
        <v>3</v>
      </c>
      <c r="D35" s="112"/>
      <c r="E35" s="113"/>
      <c r="F35" s="113"/>
      <c r="G35" s="114" t="str">
        <f>IF(AND(ISBLANK(D35),ISBLANK(E35)),"",D35+E35)</f>
        <v/>
      </c>
      <c r="H35" s="115" t="str">
        <f>IF(OR(ISNUMBER($G35),ISNUMBER($Q35)),(SIGN(N($G35)-N($Q35))+1)/2,"")</f>
        <v/>
      </c>
      <c r="I35" s="110"/>
      <c r="K35" s="224" t="s">
        <v>26</v>
      </c>
      <c r="L35" s="225"/>
      <c r="M35" s="111">
        <v>3</v>
      </c>
      <c r="N35" s="112"/>
      <c r="O35" s="113"/>
      <c r="P35" s="113"/>
      <c r="Q35" s="114" t="str">
        <f>IF(AND(ISBLANK(N35),ISBLANK(O35)),"",N35+O35)</f>
        <v/>
      </c>
      <c r="R35" s="115" t="str">
        <f>IF(ISNUMBER($H35),1-$H35,"")</f>
        <v/>
      </c>
      <c r="S35" s="110"/>
    </row>
    <row r="36" spans="1:19" ht="12.95" customHeight="1" x14ac:dyDescent="0.2">
      <c r="A36" s="226"/>
      <c r="B36" s="227"/>
      <c r="C36" s="116">
        <v>4</v>
      </c>
      <c r="D36" s="117"/>
      <c r="E36" s="118"/>
      <c r="F36" s="118"/>
      <c r="G36" s="119" t="str">
        <f>IF(AND(ISBLANK(D36),ISBLANK(E36)),"",D36+E36)</f>
        <v/>
      </c>
      <c r="H36" s="120" t="str">
        <f>IF(OR(ISNUMBER($G36),ISNUMBER($Q36)),(SIGN(N($G36)-N($Q36))+1)/2,"")</f>
        <v/>
      </c>
      <c r="I36" s="228">
        <f>IF(ISNUMBER(H37),(SIGN(1000*($H37-$R37)+$G37-$Q37)+1)/2,"")</f>
        <v>1</v>
      </c>
      <c r="K36" s="226"/>
      <c r="L36" s="227"/>
      <c r="M36" s="116">
        <v>4</v>
      </c>
      <c r="N36" s="117"/>
      <c r="O36" s="118"/>
      <c r="P36" s="118"/>
      <c r="Q36" s="119" t="str">
        <f>IF(AND(ISBLANK(N36),ISBLANK(O36)),"",N36+O36)</f>
        <v/>
      </c>
      <c r="R36" s="120" t="str">
        <f>IF(ISNUMBER($H36),1-$H36,"")</f>
        <v/>
      </c>
      <c r="S36" s="228">
        <f>IF(ISNUMBER($I36),1-$I36,"")</f>
        <v>0</v>
      </c>
    </row>
    <row r="37" spans="1:19" ht="15.95" customHeight="1" thickBot="1" x14ac:dyDescent="0.25">
      <c r="A37" s="230">
        <v>14609</v>
      </c>
      <c r="B37" s="231"/>
      <c r="C37" s="121" t="s">
        <v>18</v>
      </c>
      <c r="D37" s="39">
        <f>IF(ISNUMBER($G37),SUM(D33:D36),"")</f>
        <v>323</v>
      </c>
      <c r="E37" s="122">
        <f>IF(ISNUMBER($G37),SUM(E33:E36),"")</f>
        <v>132</v>
      </c>
      <c r="F37" s="122">
        <f>IF(ISNUMBER($G37),SUM(F33:F36),"")</f>
        <v>11</v>
      </c>
      <c r="G37" s="123">
        <f>IF(SUM($G33:$G36)+SUM($Q33:$Q36)&gt;0,SUM(G33:G36),"")</f>
        <v>455</v>
      </c>
      <c r="H37" s="39">
        <f>IF(ISNUMBER($G37),SUM(H33:H36),"")</f>
        <v>2</v>
      </c>
      <c r="I37" s="229"/>
      <c r="K37" s="230">
        <v>15222</v>
      </c>
      <c r="L37" s="231"/>
      <c r="M37" s="121" t="s">
        <v>18</v>
      </c>
      <c r="N37" s="39">
        <f>IF(ISNUMBER($G37),SUM(N33:N36),"")</f>
        <v>256</v>
      </c>
      <c r="O37" s="122">
        <f>IF(ISNUMBER($G37),SUM(O33:O36),"")</f>
        <v>130</v>
      </c>
      <c r="P37" s="122">
        <f>IF(ISNUMBER($G37),SUM(P33:P36),"")</f>
        <v>4</v>
      </c>
      <c r="Q37" s="123">
        <f>IF(SUM($G33:$G36)+SUM($Q33:$Q36)&gt;0,SUM(Q33:Q36),"")</f>
        <v>386</v>
      </c>
      <c r="R37" s="39">
        <f>IF(ISNUMBER($G37),SUM(R33:R36),"")</f>
        <v>0</v>
      </c>
      <c r="S37" s="229"/>
    </row>
    <row r="38" spans="1:19" ht="5.0999999999999996" customHeight="1" thickBot="1" x14ac:dyDescent="0.25"/>
    <row r="39" spans="1:19" ht="20.100000000000001" customHeight="1" thickBot="1" x14ac:dyDescent="0.25">
      <c r="A39" s="124"/>
      <c r="B39" s="125"/>
      <c r="C39" s="126" t="s">
        <v>41</v>
      </c>
      <c r="D39" s="127">
        <f>IF(ISNUMBER($G39),SUM(D12,D17,D22,D27,D32,D37),"")</f>
        <v>1752</v>
      </c>
      <c r="E39" s="128">
        <f>IF(ISNUMBER($G39),SUM(E12,E17,E22,E27,E32,E37),"")</f>
        <v>673</v>
      </c>
      <c r="F39" s="128">
        <f>IF(ISNUMBER($G39),SUM(F12,F17,F22,F27,F32,F37),"")</f>
        <v>68</v>
      </c>
      <c r="G39" s="129">
        <f>IF(SUM($G$8:$G$37)+SUM($Q$8:$Q$37)&gt;0,SUM(G12,G17,G22,G27,G32,G37),"")</f>
        <v>2425</v>
      </c>
      <c r="H39" s="130">
        <f>IF(SUM($G$8:$G$37)+SUM($Q$8:$Q$37)&gt;0,SUM(H12,H17,H22,H27,H32,H37),"")</f>
        <v>7</v>
      </c>
      <c r="I39" s="131">
        <f>IF(ISNUMBER($G39),(SIGN($G39-$Q39)+1)/IF(COUNT(I$11,I$16,I$21,I$26,I$31,I$36)&gt;3,1,2),"")</f>
        <v>2</v>
      </c>
      <c r="K39" s="124"/>
      <c r="L39" s="125"/>
      <c r="M39" s="126" t="s">
        <v>41</v>
      </c>
      <c r="N39" s="127">
        <f>IF(ISNUMBER($G39),SUM(N12,N17,N22,N27,N32,N37),"")</f>
        <v>1641</v>
      </c>
      <c r="O39" s="128">
        <f>IF(ISNUMBER($G39),SUM(O12,O17,O22,O27,O32,O37),"")</f>
        <v>641</v>
      </c>
      <c r="P39" s="128">
        <f>IF(ISNUMBER($G39),SUM(P12,P17,P22,P27,P32,P37),"")</f>
        <v>52</v>
      </c>
      <c r="Q39" s="129">
        <f>IF(SUM($G$8:$G$37)+SUM($Q$8:$Q$37)&gt;0,SUM(Q12,Q17,Q22,Q27,Q32,Q37),"")</f>
        <v>2282</v>
      </c>
      <c r="R39" s="130">
        <f>IF(SUM($G$8:$G$37)+SUM($Q$8:$Q$37)&gt;0,SUM(R12,R17,R22,R27,R32,R37),"")</f>
        <v>5</v>
      </c>
      <c r="S39" s="131">
        <f>IF(ISNUMBER($I39),IF(COUNT(S$11,S$16,S$21,S$26,S$31,S$36)&gt;3,2,1)-$I39,"")</f>
        <v>0</v>
      </c>
    </row>
    <row r="40" spans="1:19" ht="5.0999999999999996" customHeight="1" thickBot="1" x14ac:dyDescent="0.25"/>
    <row r="41" spans="1:19" ht="18" customHeight="1" thickBot="1" x14ac:dyDescent="0.25">
      <c r="A41" s="57"/>
      <c r="B41" s="58" t="s">
        <v>42</v>
      </c>
      <c r="C41" s="218" t="s">
        <v>144</v>
      </c>
      <c r="D41" s="218"/>
      <c r="E41" s="218"/>
      <c r="G41" s="219"/>
      <c r="H41" s="219"/>
      <c r="I41" s="132">
        <f>IF(ISNUMBER(I$39),SUM(I11,I16,I21,I26,I31,I36,I39),"")</f>
        <v>7</v>
      </c>
      <c r="K41" s="57"/>
      <c r="L41" s="58" t="s">
        <v>42</v>
      </c>
      <c r="M41" s="218" t="s">
        <v>149</v>
      </c>
      <c r="N41" s="218"/>
      <c r="O41" s="218"/>
      <c r="Q41" s="219" t="s">
        <v>43</v>
      </c>
      <c r="R41" s="219"/>
      <c r="S41" s="132">
        <f>IF(ISNUMBER(S$39),SUM(S11,S16,S21,S26,S31,S36,S39),"")</f>
        <v>1</v>
      </c>
    </row>
    <row r="42" spans="1:19" ht="18" customHeight="1" x14ac:dyDescent="0.2">
      <c r="A42" s="57"/>
      <c r="B42" s="58" t="s">
        <v>44</v>
      </c>
      <c r="C42" s="165"/>
      <c r="D42" s="165"/>
      <c r="E42" s="165"/>
      <c r="G42" s="133"/>
      <c r="H42" s="133"/>
      <c r="I42" s="133"/>
      <c r="K42" s="57"/>
      <c r="L42" s="58" t="s">
        <v>44</v>
      </c>
      <c r="M42" s="165"/>
      <c r="N42" s="165"/>
      <c r="O42" s="165"/>
      <c r="Q42" s="133"/>
      <c r="R42" s="133"/>
      <c r="S42" s="133"/>
    </row>
    <row r="43" spans="1:19" ht="20.100000000000001" customHeight="1" x14ac:dyDescent="0.2">
      <c r="A43" s="58" t="s">
        <v>45</v>
      </c>
      <c r="B43" s="58" t="s">
        <v>46</v>
      </c>
      <c r="C43" s="168"/>
      <c r="D43" s="168"/>
      <c r="E43" s="168"/>
      <c r="F43" s="168"/>
      <c r="G43" s="168"/>
      <c r="H43" s="168"/>
      <c r="I43" s="58"/>
      <c r="J43" s="58"/>
      <c r="K43" s="58" t="s">
        <v>47</v>
      </c>
      <c r="L43" s="211"/>
      <c r="M43" s="211"/>
      <c r="O43" s="58" t="s">
        <v>44</v>
      </c>
      <c r="P43" s="168"/>
      <c r="Q43" s="168"/>
      <c r="R43" s="168"/>
      <c r="S43" s="168"/>
    </row>
    <row r="44" spans="1:19" ht="9.9499999999999993" customHeight="1" x14ac:dyDescent="0.2">
      <c r="E44" s="57"/>
      <c r="H44" s="57"/>
    </row>
    <row r="45" spans="1:19" ht="30" customHeight="1" x14ac:dyDescent="0.3">
      <c r="A45" s="134" t="str">
        <f>"Technické podmínky utkání:   " &amp; $B$3 &amp; IF(ISBLANK($B$3),""," – ") &amp; $L$3</f>
        <v>Technické podmínky utkání:   TJ Sokol Rudná -  A – ČVUT -  A</v>
      </c>
    </row>
    <row r="46" spans="1:19" ht="20.100000000000001" customHeight="1" x14ac:dyDescent="0.2">
      <c r="B46" s="97" t="s">
        <v>135</v>
      </c>
      <c r="C46" s="213"/>
      <c r="D46" s="213"/>
      <c r="I46" s="97" t="s">
        <v>136</v>
      </c>
      <c r="J46" s="213"/>
      <c r="K46" s="213"/>
    </row>
    <row r="47" spans="1:19" ht="20.100000000000001" customHeight="1" x14ac:dyDescent="0.2">
      <c r="B47" s="97" t="s">
        <v>137</v>
      </c>
      <c r="C47" s="215"/>
      <c r="D47" s="215"/>
      <c r="I47" s="97" t="s">
        <v>138</v>
      </c>
      <c r="J47" s="215"/>
      <c r="K47" s="215"/>
      <c r="P47" s="97" t="s">
        <v>139</v>
      </c>
      <c r="Q47" s="217"/>
      <c r="R47" s="217"/>
      <c r="S47" s="217"/>
    </row>
    <row r="48" spans="1:19" ht="9.9499999999999993" customHeight="1" x14ac:dyDescent="0.2"/>
    <row r="49" spans="1:19" ht="15" customHeight="1" x14ac:dyDescent="0.2">
      <c r="A49" s="156" t="s">
        <v>56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</row>
    <row r="50" spans="1:19" ht="81" customHeight="1" x14ac:dyDescent="0.2">
      <c r="A50" s="201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</row>
    <row r="51" spans="1:19" ht="5.0999999999999996" customHeight="1" x14ac:dyDescent="0.2"/>
    <row r="52" spans="1:19" ht="15" customHeight="1" x14ac:dyDescent="0.2">
      <c r="A52" s="156" t="s">
        <v>57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ht="6" customHeight="1" x14ac:dyDescent="0.2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21" customHeight="1" x14ac:dyDescent="0.2">
      <c r="A54" s="70" t="s">
        <v>5</v>
      </c>
      <c r="B54" s="68"/>
      <c r="C54" s="68"/>
      <c r="D54" s="68"/>
      <c r="E54" s="68"/>
      <c r="F54" s="68"/>
      <c r="G54" s="68"/>
      <c r="H54" s="68"/>
      <c r="I54" s="68"/>
      <c r="J54" s="68"/>
      <c r="K54" s="71" t="s">
        <v>7</v>
      </c>
      <c r="L54" s="68"/>
      <c r="M54" s="68"/>
      <c r="N54" s="68"/>
      <c r="O54" s="68"/>
      <c r="P54" s="68"/>
      <c r="Q54" s="68"/>
      <c r="R54" s="68"/>
      <c r="S54" s="69"/>
    </row>
    <row r="55" spans="1:19" ht="21" customHeight="1" x14ac:dyDescent="0.2">
      <c r="A55" s="72"/>
      <c r="B55" s="73" t="s">
        <v>58</v>
      </c>
      <c r="C55" s="74"/>
      <c r="D55" s="75"/>
      <c r="E55" s="73" t="s">
        <v>59</v>
      </c>
      <c r="F55" s="74"/>
      <c r="G55" s="74"/>
      <c r="H55" s="74"/>
      <c r="I55" s="75"/>
      <c r="J55" s="68"/>
      <c r="K55" s="76"/>
      <c r="L55" s="73" t="s">
        <v>58</v>
      </c>
      <c r="M55" s="74"/>
      <c r="N55" s="75"/>
      <c r="O55" s="73" t="s">
        <v>59</v>
      </c>
      <c r="P55" s="74"/>
      <c r="Q55" s="74"/>
      <c r="R55" s="74"/>
      <c r="S55" s="77"/>
    </row>
    <row r="56" spans="1:19" ht="21" customHeight="1" x14ac:dyDescent="0.2">
      <c r="A56" s="78" t="s">
        <v>60</v>
      </c>
      <c r="B56" s="79" t="s">
        <v>61</v>
      </c>
      <c r="C56" s="80"/>
      <c r="D56" s="81" t="s">
        <v>62</v>
      </c>
      <c r="E56" s="79" t="s">
        <v>61</v>
      </c>
      <c r="F56" s="82"/>
      <c r="G56" s="82"/>
      <c r="H56" s="83"/>
      <c r="I56" s="81" t="s">
        <v>62</v>
      </c>
      <c r="J56" s="68"/>
      <c r="K56" s="84" t="s">
        <v>60</v>
      </c>
      <c r="L56" s="79" t="s">
        <v>61</v>
      </c>
      <c r="M56" s="80"/>
      <c r="N56" s="81" t="s">
        <v>62</v>
      </c>
      <c r="O56" s="79" t="s">
        <v>61</v>
      </c>
      <c r="P56" s="82"/>
      <c r="Q56" s="82"/>
      <c r="R56" s="83"/>
      <c r="S56" s="85" t="s">
        <v>62</v>
      </c>
    </row>
    <row r="57" spans="1:19" ht="21" customHeight="1" x14ac:dyDescent="0.2">
      <c r="A57" s="86"/>
      <c r="B57" s="147"/>
      <c r="C57" s="148"/>
      <c r="D57" s="135"/>
      <c r="E57" s="147"/>
      <c r="F57" s="149"/>
      <c r="G57" s="149"/>
      <c r="H57" s="148"/>
      <c r="I57" s="135"/>
      <c r="J57" s="68"/>
      <c r="K57" s="89"/>
      <c r="L57" s="147"/>
      <c r="M57" s="148"/>
      <c r="N57" s="135"/>
      <c r="O57" s="147"/>
      <c r="P57" s="149"/>
      <c r="Q57" s="149"/>
      <c r="R57" s="148"/>
      <c r="S57" s="136"/>
    </row>
    <row r="58" spans="1:19" ht="21" customHeight="1" x14ac:dyDescent="0.2">
      <c r="A58" s="86"/>
      <c r="B58" s="147"/>
      <c r="C58" s="148"/>
      <c r="D58" s="135"/>
      <c r="E58" s="147"/>
      <c r="F58" s="149"/>
      <c r="G58" s="149"/>
      <c r="H58" s="148"/>
      <c r="I58" s="135"/>
      <c r="J58" s="68"/>
      <c r="K58" s="89"/>
      <c r="L58" s="147"/>
      <c r="M58" s="148"/>
      <c r="N58" s="135"/>
      <c r="O58" s="147"/>
      <c r="P58" s="149"/>
      <c r="Q58" s="149"/>
      <c r="R58" s="148"/>
      <c r="S58" s="136"/>
    </row>
    <row r="59" spans="1:19" ht="12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</row>
    <row r="60" spans="1:19" ht="5.0999999999999996" customHeight="1" x14ac:dyDescent="0.2"/>
    <row r="61" spans="1:19" ht="15" customHeight="1" x14ac:dyDescent="0.2">
      <c r="A61" s="205" t="s">
        <v>63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7"/>
    </row>
    <row r="62" spans="1:19" ht="81" customHeight="1" x14ac:dyDescent="0.2">
      <c r="A62" s="208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10"/>
    </row>
    <row r="63" spans="1:19" ht="5.0999999999999996" customHeight="1" x14ac:dyDescent="0.2"/>
    <row r="64" spans="1:19" ht="15" customHeight="1" x14ac:dyDescent="0.2">
      <c r="A64" s="156" t="s">
        <v>64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8"/>
    </row>
    <row r="65" spans="1:19" ht="81" customHeight="1" x14ac:dyDescent="0.2">
      <c r="A65" s="201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3"/>
    </row>
    <row r="66" spans="1:19" ht="30" customHeight="1" x14ac:dyDescent="0.2">
      <c r="A66" s="137"/>
      <c r="B66" s="138" t="s">
        <v>140</v>
      </c>
      <c r="C66" s="204"/>
      <c r="D66" s="204"/>
      <c r="E66" s="204"/>
      <c r="F66" s="204"/>
      <c r="G66" s="204"/>
      <c r="H66" s="204"/>
    </row>
  </sheetData>
  <sheetProtection password="FC6B" sheet="1" objects="1" scenarios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1:C2"/>
    <mergeCell ref="D1:I1"/>
    <mergeCell ref="L1:N1"/>
    <mergeCell ref="O1:P1"/>
    <mergeCell ref="Q1:S1"/>
    <mergeCell ref="B3:I3"/>
    <mergeCell ref="L3:S3"/>
  </mergeCells>
  <dataValidations count="1"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5.">
          <x14:formula1>
            <xm:f>0</xm:f>
          </x14:formula1>
          <x14:formula2>
            <xm:f>15</xm:f>
          </x14:formula2>
          <xm:sqref>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InputMessage="1" showErrorMessage="1" errorTitle="Chybná hodnota" error="Zadaná hodnota musí být celé nezáporné číslo menší nebo rovno 225.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tabSelected="1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188" t="s">
        <v>0</v>
      </c>
      <c r="C1" s="188"/>
      <c r="D1" s="190" t="s">
        <v>1</v>
      </c>
      <c r="E1" s="190"/>
      <c r="F1" s="190"/>
      <c r="G1" s="190"/>
      <c r="H1" s="190"/>
      <c r="I1" s="190"/>
      <c r="K1" s="1" t="s">
        <v>2</v>
      </c>
      <c r="L1" s="191" t="s">
        <v>158</v>
      </c>
      <c r="M1" s="191"/>
      <c r="N1" s="191"/>
      <c r="O1" s="192" t="s">
        <v>4</v>
      </c>
      <c r="P1" s="192"/>
      <c r="Q1" s="193">
        <v>43049</v>
      </c>
      <c r="R1" s="193"/>
      <c r="S1" s="193"/>
    </row>
    <row r="2" spans="1:19" ht="9.9499999999999993" customHeight="1" thickBot="1" x14ac:dyDescent="0.25">
      <c r="B2" s="189"/>
      <c r="C2" s="189"/>
    </row>
    <row r="3" spans="1:19" ht="18.75" thickBot="1" x14ac:dyDescent="0.25">
      <c r="A3" s="2" t="s">
        <v>5</v>
      </c>
      <c r="B3" s="194" t="s">
        <v>159</v>
      </c>
      <c r="C3" s="195"/>
      <c r="D3" s="195"/>
      <c r="E3" s="195"/>
      <c r="F3" s="195"/>
      <c r="G3" s="195"/>
      <c r="H3" s="195"/>
      <c r="I3" s="196"/>
      <c r="J3" s="3"/>
      <c r="K3" s="2" t="s">
        <v>7</v>
      </c>
      <c r="L3" s="194" t="s">
        <v>160</v>
      </c>
      <c r="M3" s="195"/>
      <c r="N3" s="195"/>
      <c r="O3" s="195"/>
      <c r="P3" s="195"/>
      <c r="Q3" s="195"/>
      <c r="R3" s="195"/>
      <c r="S3" s="19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197" t="s">
        <v>9</v>
      </c>
      <c r="B5" s="198"/>
      <c r="C5" s="199" t="s">
        <v>10</v>
      </c>
      <c r="D5" s="183" t="s">
        <v>11</v>
      </c>
      <c r="E5" s="184"/>
      <c r="F5" s="184"/>
      <c r="G5" s="185"/>
      <c r="H5" s="4" t="s">
        <v>12</v>
      </c>
      <c r="I5" s="5" t="s">
        <v>13</v>
      </c>
      <c r="J5" s="3"/>
      <c r="K5" s="197" t="s">
        <v>9</v>
      </c>
      <c r="L5" s="198"/>
      <c r="M5" s="199" t="s">
        <v>10</v>
      </c>
      <c r="N5" s="183" t="s">
        <v>11</v>
      </c>
      <c r="O5" s="184"/>
      <c r="P5" s="184"/>
      <c r="Q5" s="185"/>
      <c r="R5" s="4" t="s">
        <v>12</v>
      </c>
      <c r="S5" s="5" t="s">
        <v>13</v>
      </c>
    </row>
    <row r="6" spans="1:19" ht="12.95" customHeight="1" x14ac:dyDescent="0.2">
      <c r="A6" s="186" t="s">
        <v>14</v>
      </c>
      <c r="B6" s="187"/>
      <c r="C6" s="200"/>
      <c r="D6" s="6" t="s">
        <v>15</v>
      </c>
      <c r="E6" s="7" t="s">
        <v>16</v>
      </c>
      <c r="F6" s="7" t="s">
        <v>17</v>
      </c>
      <c r="G6" s="8" t="s">
        <v>18</v>
      </c>
      <c r="H6" s="9" t="s">
        <v>13</v>
      </c>
      <c r="I6" s="10" t="s">
        <v>19</v>
      </c>
      <c r="J6" s="3"/>
      <c r="K6" s="186" t="s">
        <v>14</v>
      </c>
      <c r="L6" s="187"/>
      <c r="M6" s="200"/>
      <c r="N6" s="6" t="s">
        <v>15</v>
      </c>
      <c r="O6" s="7" t="s">
        <v>16</v>
      </c>
      <c r="P6" s="7" t="s">
        <v>17</v>
      </c>
      <c r="Q6" s="8" t="s">
        <v>18</v>
      </c>
      <c r="R6" s="9" t="s">
        <v>13</v>
      </c>
      <c r="S6" s="10" t="s">
        <v>19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181" t="s">
        <v>161</v>
      </c>
      <c r="B8" s="182"/>
      <c r="C8" s="12">
        <v>1</v>
      </c>
      <c r="D8" s="13">
        <v>135</v>
      </c>
      <c r="E8" s="14">
        <v>81</v>
      </c>
      <c r="F8" s="15">
        <v>2</v>
      </c>
      <c r="G8" s="16">
        <v>216</v>
      </c>
      <c r="H8" s="17">
        <v>1</v>
      </c>
      <c r="I8" s="18"/>
      <c r="J8" s="3"/>
      <c r="K8" s="181" t="s">
        <v>162</v>
      </c>
      <c r="L8" s="182"/>
      <c r="M8" s="12">
        <v>2</v>
      </c>
      <c r="N8" s="13">
        <v>146</v>
      </c>
      <c r="O8" s="14">
        <v>63</v>
      </c>
      <c r="P8" s="14">
        <v>1</v>
      </c>
      <c r="Q8" s="16">
        <v>209</v>
      </c>
      <c r="R8" s="17">
        <v>0</v>
      </c>
      <c r="S8" s="18"/>
    </row>
    <row r="9" spans="1:19" ht="12.95" customHeight="1" x14ac:dyDescent="0.2">
      <c r="A9" s="177"/>
      <c r="B9" s="178"/>
      <c r="C9" s="19">
        <v>2</v>
      </c>
      <c r="D9" s="20">
        <v>142</v>
      </c>
      <c r="E9" s="21">
        <v>70</v>
      </c>
      <c r="F9" s="22">
        <v>1</v>
      </c>
      <c r="G9" s="23">
        <v>212</v>
      </c>
      <c r="H9" s="24">
        <v>1</v>
      </c>
      <c r="I9" s="18"/>
      <c r="J9" s="3"/>
      <c r="K9" s="177"/>
      <c r="L9" s="178"/>
      <c r="M9" s="19">
        <v>1</v>
      </c>
      <c r="N9" s="20">
        <v>147</v>
      </c>
      <c r="O9" s="21">
        <v>61</v>
      </c>
      <c r="P9" s="21">
        <v>4</v>
      </c>
      <c r="Q9" s="23">
        <v>208</v>
      </c>
      <c r="R9" s="24">
        <v>0</v>
      </c>
      <c r="S9" s="18"/>
    </row>
    <row r="10" spans="1:19" ht="9.9499999999999993" customHeight="1" x14ac:dyDescent="0.2">
      <c r="A10" s="179" t="s">
        <v>163</v>
      </c>
      <c r="B10" s="180"/>
      <c r="C10" s="25"/>
      <c r="D10" s="26"/>
      <c r="E10" s="26"/>
      <c r="F10" s="26"/>
      <c r="G10" s="27"/>
      <c r="H10" s="28"/>
      <c r="I10" s="29"/>
      <c r="J10" s="3"/>
      <c r="K10" s="179" t="s">
        <v>87</v>
      </c>
      <c r="L10" s="180"/>
      <c r="M10" s="25"/>
      <c r="N10" s="26"/>
      <c r="O10" s="26"/>
      <c r="P10" s="26"/>
      <c r="Q10" s="27"/>
      <c r="R10" s="28"/>
      <c r="S10" s="29"/>
    </row>
    <row r="11" spans="1:19" ht="9.9499999999999993" customHeight="1" thickBot="1" x14ac:dyDescent="0.25">
      <c r="A11" s="179"/>
      <c r="B11" s="180"/>
      <c r="C11" s="30"/>
      <c r="D11" s="31"/>
      <c r="E11" s="31"/>
      <c r="F11" s="31"/>
      <c r="G11" s="32"/>
      <c r="H11" s="33"/>
      <c r="I11" s="171">
        <v>1</v>
      </c>
      <c r="J11" s="3"/>
      <c r="K11" s="179"/>
      <c r="L11" s="180"/>
      <c r="M11" s="30"/>
      <c r="N11" s="31"/>
      <c r="O11" s="31"/>
      <c r="P11" s="31"/>
      <c r="Q11" s="32"/>
      <c r="R11" s="33"/>
      <c r="S11" s="171">
        <v>0</v>
      </c>
    </row>
    <row r="12" spans="1:19" ht="15.95" customHeight="1" thickBot="1" x14ac:dyDescent="0.25">
      <c r="A12" s="173">
        <v>5804</v>
      </c>
      <c r="B12" s="174"/>
      <c r="C12" s="34" t="s">
        <v>18</v>
      </c>
      <c r="D12" s="35">
        <v>277</v>
      </c>
      <c r="E12" s="36">
        <v>151</v>
      </c>
      <c r="F12" s="37">
        <v>3</v>
      </c>
      <c r="G12" s="38">
        <v>428</v>
      </c>
      <c r="H12" s="39">
        <v>2</v>
      </c>
      <c r="I12" s="172"/>
      <c r="J12" s="3"/>
      <c r="K12" s="173">
        <v>10037</v>
      </c>
      <c r="L12" s="174"/>
      <c r="M12" s="34" t="s">
        <v>18</v>
      </c>
      <c r="N12" s="35">
        <v>293</v>
      </c>
      <c r="O12" s="36">
        <v>124</v>
      </c>
      <c r="P12" s="37">
        <v>5</v>
      </c>
      <c r="Q12" s="38">
        <v>417</v>
      </c>
      <c r="R12" s="39">
        <v>0</v>
      </c>
      <c r="S12" s="172"/>
    </row>
    <row r="13" spans="1:19" ht="12.95" customHeight="1" thickTop="1" x14ac:dyDescent="0.2">
      <c r="A13" s="175" t="s">
        <v>164</v>
      </c>
      <c r="B13" s="176"/>
      <c r="C13" s="40">
        <v>1</v>
      </c>
      <c r="D13" s="41">
        <v>152</v>
      </c>
      <c r="E13" s="42">
        <v>63</v>
      </c>
      <c r="F13" s="43">
        <v>1</v>
      </c>
      <c r="G13" s="44">
        <v>215</v>
      </c>
      <c r="H13" s="17">
        <v>1</v>
      </c>
      <c r="I13" s="18"/>
      <c r="J13" s="3"/>
      <c r="K13" s="175" t="s">
        <v>165</v>
      </c>
      <c r="L13" s="176"/>
      <c r="M13" s="12">
        <v>2</v>
      </c>
      <c r="N13" s="41">
        <v>120</v>
      </c>
      <c r="O13" s="42">
        <v>34</v>
      </c>
      <c r="P13" s="42">
        <v>12</v>
      </c>
      <c r="Q13" s="44">
        <v>154</v>
      </c>
      <c r="R13" s="17">
        <v>0</v>
      </c>
      <c r="S13" s="18"/>
    </row>
    <row r="14" spans="1:19" ht="12.95" customHeight="1" x14ac:dyDescent="0.2">
      <c r="A14" s="177"/>
      <c r="B14" s="178"/>
      <c r="C14" s="19">
        <v>2</v>
      </c>
      <c r="D14" s="20">
        <v>136</v>
      </c>
      <c r="E14" s="21">
        <v>61</v>
      </c>
      <c r="F14" s="22">
        <v>5</v>
      </c>
      <c r="G14" s="23">
        <v>197</v>
      </c>
      <c r="H14" s="24">
        <v>1</v>
      </c>
      <c r="I14" s="18"/>
      <c r="J14" s="3"/>
      <c r="K14" s="177"/>
      <c r="L14" s="178"/>
      <c r="M14" s="19">
        <v>1</v>
      </c>
      <c r="N14" s="20">
        <v>119</v>
      </c>
      <c r="O14" s="21">
        <v>44</v>
      </c>
      <c r="P14" s="21">
        <v>3</v>
      </c>
      <c r="Q14" s="23">
        <v>163</v>
      </c>
      <c r="R14" s="24">
        <v>0</v>
      </c>
      <c r="S14" s="18"/>
    </row>
    <row r="15" spans="1:19" ht="9.9499999999999993" customHeight="1" x14ac:dyDescent="0.2">
      <c r="A15" s="179" t="s">
        <v>80</v>
      </c>
      <c r="B15" s="180"/>
      <c r="C15" s="25"/>
      <c r="D15" s="26"/>
      <c r="E15" s="26"/>
      <c r="F15" s="26"/>
      <c r="G15" s="27"/>
      <c r="H15" s="28"/>
      <c r="I15" s="29"/>
      <c r="J15" s="3"/>
      <c r="K15" s="179" t="s">
        <v>166</v>
      </c>
      <c r="L15" s="180"/>
      <c r="M15" s="25"/>
      <c r="N15" s="26"/>
      <c r="O15" s="26"/>
      <c r="P15" s="26"/>
      <c r="Q15" s="27"/>
      <c r="R15" s="28"/>
      <c r="S15" s="29"/>
    </row>
    <row r="16" spans="1:19" ht="9.9499999999999993" customHeight="1" thickBot="1" x14ac:dyDescent="0.25">
      <c r="A16" s="179"/>
      <c r="B16" s="180"/>
      <c r="C16" s="30"/>
      <c r="D16" s="31"/>
      <c r="E16" s="31"/>
      <c r="F16" s="31"/>
      <c r="G16" s="45"/>
      <c r="H16" s="33"/>
      <c r="I16" s="171">
        <v>1</v>
      </c>
      <c r="J16" s="3"/>
      <c r="K16" s="179"/>
      <c r="L16" s="180"/>
      <c r="M16" s="30"/>
      <c r="N16" s="31"/>
      <c r="O16" s="31"/>
      <c r="P16" s="31"/>
      <c r="Q16" s="45"/>
      <c r="R16" s="33"/>
      <c r="S16" s="171">
        <v>0</v>
      </c>
    </row>
    <row r="17" spans="1:19" ht="15.95" customHeight="1" thickBot="1" x14ac:dyDescent="0.25">
      <c r="A17" s="173">
        <v>6087</v>
      </c>
      <c r="B17" s="174"/>
      <c r="C17" s="34" t="s">
        <v>18</v>
      </c>
      <c r="D17" s="35">
        <v>288</v>
      </c>
      <c r="E17" s="36">
        <v>124</v>
      </c>
      <c r="F17" s="37">
        <v>6</v>
      </c>
      <c r="G17" s="38">
        <v>412</v>
      </c>
      <c r="H17" s="39">
        <v>2</v>
      </c>
      <c r="I17" s="172"/>
      <c r="J17" s="3"/>
      <c r="K17" s="173">
        <v>741</v>
      </c>
      <c r="L17" s="174"/>
      <c r="M17" s="34" t="s">
        <v>18</v>
      </c>
      <c r="N17" s="35">
        <v>239</v>
      </c>
      <c r="O17" s="36">
        <v>78</v>
      </c>
      <c r="P17" s="37">
        <v>15</v>
      </c>
      <c r="Q17" s="38">
        <v>317</v>
      </c>
      <c r="R17" s="39">
        <v>0</v>
      </c>
      <c r="S17" s="172"/>
    </row>
    <row r="18" spans="1:19" ht="12.95" customHeight="1" thickTop="1" x14ac:dyDescent="0.2">
      <c r="A18" s="175" t="s">
        <v>167</v>
      </c>
      <c r="B18" s="176"/>
      <c r="C18" s="40">
        <v>1</v>
      </c>
      <c r="D18" s="41">
        <v>150</v>
      </c>
      <c r="E18" s="42">
        <v>52</v>
      </c>
      <c r="F18" s="43">
        <v>3</v>
      </c>
      <c r="G18" s="44">
        <v>202</v>
      </c>
      <c r="H18" s="17">
        <v>0</v>
      </c>
      <c r="I18" s="18"/>
      <c r="J18" s="3"/>
      <c r="K18" s="175" t="s">
        <v>168</v>
      </c>
      <c r="L18" s="176"/>
      <c r="M18" s="12">
        <v>2</v>
      </c>
      <c r="N18" s="41">
        <v>145</v>
      </c>
      <c r="O18" s="42">
        <v>63</v>
      </c>
      <c r="P18" s="42">
        <v>4</v>
      </c>
      <c r="Q18" s="44">
        <v>208</v>
      </c>
      <c r="R18" s="17">
        <v>1</v>
      </c>
      <c r="S18" s="18"/>
    </row>
    <row r="19" spans="1:19" ht="12.95" customHeight="1" x14ac:dyDescent="0.2">
      <c r="A19" s="177"/>
      <c r="B19" s="178"/>
      <c r="C19" s="19">
        <v>2</v>
      </c>
      <c r="D19" s="20">
        <v>143</v>
      </c>
      <c r="E19" s="21">
        <v>59</v>
      </c>
      <c r="F19" s="22">
        <v>6</v>
      </c>
      <c r="G19" s="23">
        <v>202</v>
      </c>
      <c r="H19" s="24">
        <v>1</v>
      </c>
      <c r="I19" s="18"/>
      <c r="J19" s="3"/>
      <c r="K19" s="177"/>
      <c r="L19" s="178"/>
      <c r="M19" s="19">
        <v>1</v>
      </c>
      <c r="N19" s="20">
        <v>150</v>
      </c>
      <c r="O19" s="21">
        <v>51</v>
      </c>
      <c r="P19" s="21">
        <v>3</v>
      </c>
      <c r="Q19" s="23">
        <v>201</v>
      </c>
      <c r="R19" s="24">
        <v>0</v>
      </c>
      <c r="S19" s="18"/>
    </row>
    <row r="20" spans="1:19" ht="9.9499999999999993" customHeight="1" x14ac:dyDescent="0.2">
      <c r="A20" s="179" t="s">
        <v>80</v>
      </c>
      <c r="B20" s="180"/>
      <c r="C20" s="25"/>
      <c r="D20" s="26"/>
      <c r="E20" s="26"/>
      <c r="F20" s="26"/>
      <c r="G20" s="27"/>
      <c r="H20" s="28"/>
      <c r="I20" s="29"/>
      <c r="J20" s="3"/>
      <c r="K20" s="179" t="s">
        <v>169</v>
      </c>
      <c r="L20" s="180"/>
      <c r="M20" s="25"/>
      <c r="N20" s="26"/>
      <c r="O20" s="26"/>
      <c r="P20" s="26"/>
      <c r="Q20" s="27"/>
      <c r="R20" s="28"/>
      <c r="S20" s="29"/>
    </row>
    <row r="21" spans="1:19" ht="9.9499999999999993" customHeight="1" thickBot="1" x14ac:dyDescent="0.25">
      <c r="A21" s="179"/>
      <c r="B21" s="180"/>
      <c r="C21" s="30"/>
      <c r="D21" s="31"/>
      <c r="E21" s="31"/>
      <c r="F21" s="31"/>
      <c r="G21" s="45"/>
      <c r="H21" s="33"/>
      <c r="I21" s="171">
        <v>0</v>
      </c>
      <c r="J21" s="3"/>
      <c r="K21" s="179"/>
      <c r="L21" s="180"/>
      <c r="M21" s="30"/>
      <c r="N21" s="31"/>
      <c r="O21" s="31"/>
      <c r="P21" s="31"/>
      <c r="Q21" s="45"/>
      <c r="R21" s="33"/>
      <c r="S21" s="171">
        <v>1</v>
      </c>
    </row>
    <row r="22" spans="1:19" ht="15.95" customHeight="1" thickBot="1" x14ac:dyDescent="0.25">
      <c r="A22" s="173">
        <v>1416</v>
      </c>
      <c r="B22" s="174"/>
      <c r="C22" s="34" t="s">
        <v>18</v>
      </c>
      <c r="D22" s="35">
        <v>293</v>
      </c>
      <c r="E22" s="36">
        <v>111</v>
      </c>
      <c r="F22" s="37">
        <v>9</v>
      </c>
      <c r="G22" s="38">
        <v>404</v>
      </c>
      <c r="H22" s="39">
        <v>1</v>
      </c>
      <c r="I22" s="172"/>
      <c r="J22" s="3"/>
      <c r="K22" s="173">
        <v>736</v>
      </c>
      <c r="L22" s="174"/>
      <c r="M22" s="34" t="s">
        <v>18</v>
      </c>
      <c r="N22" s="35">
        <v>295</v>
      </c>
      <c r="O22" s="36">
        <v>114</v>
      </c>
      <c r="P22" s="37">
        <v>7</v>
      </c>
      <c r="Q22" s="38">
        <v>409</v>
      </c>
      <c r="R22" s="39">
        <v>1</v>
      </c>
      <c r="S22" s="172"/>
    </row>
    <row r="23" spans="1:19" ht="12.95" customHeight="1" thickTop="1" x14ac:dyDescent="0.2">
      <c r="A23" s="175" t="s">
        <v>170</v>
      </c>
      <c r="B23" s="176"/>
      <c r="C23" s="40">
        <v>1</v>
      </c>
      <c r="D23" s="41">
        <v>149</v>
      </c>
      <c r="E23" s="42">
        <v>77</v>
      </c>
      <c r="F23" s="43">
        <v>3</v>
      </c>
      <c r="G23" s="44">
        <v>226</v>
      </c>
      <c r="H23" s="17">
        <v>1</v>
      </c>
      <c r="I23" s="18"/>
      <c r="J23" s="3"/>
      <c r="K23" s="175" t="s">
        <v>171</v>
      </c>
      <c r="L23" s="176"/>
      <c r="M23" s="12">
        <v>2</v>
      </c>
      <c r="N23" s="41">
        <v>133</v>
      </c>
      <c r="O23" s="42">
        <v>44</v>
      </c>
      <c r="P23" s="42">
        <v>9</v>
      </c>
      <c r="Q23" s="44">
        <v>177</v>
      </c>
      <c r="R23" s="17">
        <v>0</v>
      </c>
      <c r="S23" s="18"/>
    </row>
    <row r="24" spans="1:19" ht="12.95" customHeight="1" x14ac:dyDescent="0.2">
      <c r="A24" s="177"/>
      <c r="B24" s="178"/>
      <c r="C24" s="19">
        <v>2</v>
      </c>
      <c r="D24" s="20">
        <v>143</v>
      </c>
      <c r="E24" s="21">
        <v>63</v>
      </c>
      <c r="F24" s="22">
        <v>8</v>
      </c>
      <c r="G24" s="23">
        <v>206</v>
      </c>
      <c r="H24" s="24">
        <v>1</v>
      </c>
      <c r="I24" s="18"/>
      <c r="J24" s="3"/>
      <c r="K24" s="177"/>
      <c r="L24" s="178"/>
      <c r="M24" s="19">
        <v>1</v>
      </c>
      <c r="N24" s="20">
        <v>122</v>
      </c>
      <c r="O24" s="21">
        <v>34</v>
      </c>
      <c r="P24" s="21">
        <v>9</v>
      </c>
      <c r="Q24" s="23">
        <v>156</v>
      </c>
      <c r="R24" s="24">
        <v>0</v>
      </c>
      <c r="S24" s="18"/>
    </row>
    <row r="25" spans="1:19" ht="9.9499999999999993" customHeight="1" x14ac:dyDescent="0.2">
      <c r="A25" s="179" t="s">
        <v>87</v>
      </c>
      <c r="B25" s="180"/>
      <c r="C25" s="25"/>
      <c r="D25" s="26"/>
      <c r="E25" s="26"/>
      <c r="F25" s="26"/>
      <c r="G25" s="27"/>
      <c r="H25" s="28"/>
      <c r="I25" s="29"/>
      <c r="J25" s="3"/>
      <c r="K25" s="179" t="s">
        <v>172</v>
      </c>
      <c r="L25" s="180"/>
      <c r="M25" s="25"/>
      <c r="N25" s="26"/>
      <c r="O25" s="26"/>
      <c r="P25" s="26"/>
      <c r="Q25" s="27"/>
      <c r="R25" s="28"/>
      <c r="S25" s="29"/>
    </row>
    <row r="26" spans="1:19" ht="9.9499999999999993" customHeight="1" thickBot="1" x14ac:dyDescent="0.25">
      <c r="A26" s="179"/>
      <c r="B26" s="180"/>
      <c r="C26" s="30"/>
      <c r="D26" s="31"/>
      <c r="E26" s="31"/>
      <c r="F26" s="31"/>
      <c r="G26" s="45"/>
      <c r="H26" s="33"/>
      <c r="I26" s="171">
        <v>1</v>
      </c>
      <c r="J26" s="3"/>
      <c r="K26" s="179"/>
      <c r="L26" s="180"/>
      <c r="M26" s="30"/>
      <c r="N26" s="31"/>
      <c r="O26" s="31"/>
      <c r="P26" s="31"/>
      <c r="Q26" s="45"/>
      <c r="R26" s="33"/>
      <c r="S26" s="171">
        <v>0</v>
      </c>
    </row>
    <row r="27" spans="1:19" ht="15.95" customHeight="1" thickBot="1" x14ac:dyDescent="0.25">
      <c r="A27" s="173">
        <v>5800</v>
      </c>
      <c r="B27" s="174"/>
      <c r="C27" s="34" t="s">
        <v>18</v>
      </c>
      <c r="D27" s="35">
        <v>292</v>
      </c>
      <c r="E27" s="36">
        <v>140</v>
      </c>
      <c r="F27" s="37">
        <v>11</v>
      </c>
      <c r="G27" s="38">
        <v>432</v>
      </c>
      <c r="H27" s="39">
        <v>2</v>
      </c>
      <c r="I27" s="172"/>
      <c r="J27" s="3"/>
      <c r="K27" s="173">
        <v>734</v>
      </c>
      <c r="L27" s="174"/>
      <c r="M27" s="34" t="s">
        <v>18</v>
      </c>
      <c r="N27" s="35">
        <v>255</v>
      </c>
      <c r="O27" s="36">
        <v>78</v>
      </c>
      <c r="P27" s="37">
        <v>18</v>
      </c>
      <c r="Q27" s="38">
        <v>333</v>
      </c>
      <c r="R27" s="39">
        <v>0</v>
      </c>
      <c r="S27" s="172"/>
    </row>
    <row r="28" spans="1:19" ht="12.95" customHeight="1" thickTop="1" x14ac:dyDescent="0.2">
      <c r="A28" s="175" t="s">
        <v>173</v>
      </c>
      <c r="B28" s="176"/>
      <c r="C28" s="40">
        <v>1</v>
      </c>
      <c r="D28" s="41">
        <v>145</v>
      </c>
      <c r="E28" s="42">
        <v>52</v>
      </c>
      <c r="F28" s="43">
        <v>7</v>
      </c>
      <c r="G28" s="44">
        <v>197</v>
      </c>
      <c r="H28" s="17">
        <v>0</v>
      </c>
      <c r="I28" s="18"/>
      <c r="J28" s="3"/>
      <c r="K28" s="175" t="s">
        <v>174</v>
      </c>
      <c r="L28" s="176"/>
      <c r="M28" s="12">
        <v>2</v>
      </c>
      <c r="N28" s="41">
        <v>155</v>
      </c>
      <c r="O28" s="42">
        <v>86</v>
      </c>
      <c r="P28" s="42">
        <v>0</v>
      </c>
      <c r="Q28" s="44">
        <v>241</v>
      </c>
      <c r="R28" s="17">
        <v>1</v>
      </c>
      <c r="S28" s="18"/>
    </row>
    <row r="29" spans="1:19" ht="12.95" customHeight="1" x14ac:dyDescent="0.2">
      <c r="A29" s="177"/>
      <c r="B29" s="178"/>
      <c r="C29" s="19">
        <v>2</v>
      </c>
      <c r="D29" s="20">
        <v>145</v>
      </c>
      <c r="E29" s="21">
        <v>59</v>
      </c>
      <c r="F29" s="22">
        <v>3</v>
      </c>
      <c r="G29" s="23">
        <v>204</v>
      </c>
      <c r="H29" s="24">
        <v>0</v>
      </c>
      <c r="I29" s="18"/>
      <c r="J29" s="3"/>
      <c r="K29" s="177"/>
      <c r="L29" s="178"/>
      <c r="M29" s="19">
        <v>1</v>
      </c>
      <c r="N29" s="20">
        <v>147</v>
      </c>
      <c r="O29" s="21">
        <v>69</v>
      </c>
      <c r="P29" s="21">
        <v>3</v>
      </c>
      <c r="Q29" s="23">
        <v>216</v>
      </c>
      <c r="R29" s="24">
        <v>1</v>
      </c>
      <c r="S29" s="18"/>
    </row>
    <row r="30" spans="1:19" ht="9.9499999999999993" customHeight="1" x14ac:dyDescent="0.2">
      <c r="A30" s="179" t="s">
        <v>175</v>
      </c>
      <c r="B30" s="180"/>
      <c r="C30" s="25"/>
      <c r="D30" s="26"/>
      <c r="E30" s="26"/>
      <c r="F30" s="26"/>
      <c r="G30" s="27"/>
      <c r="H30" s="28"/>
      <c r="I30" s="29"/>
      <c r="J30" s="3"/>
      <c r="K30" s="179" t="s">
        <v>37</v>
      </c>
      <c r="L30" s="180"/>
      <c r="M30" s="25"/>
      <c r="N30" s="26"/>
      <c r="O30" s="26"/>
      <c r="P30" s="26"/>
      <c r="Q30" s="27"/>
      <c r="R30" s="28"/>
      <c r="S30" s="29"/>
    </row>
    <row r="31" spans="1:19" ht="9.9499999999999993" customHeight="1" thickBot="1" x14ac:dyDescent="0.25">
      <c r="A31" s="179"/>
      <c r="B31" s="180"/>
      <c r="C31" s="30"/>
      <c r="D31" s="31"/>
      <c r="E31" s="31"/>
      <c r="F31" s="31"/>
      <c r="G31" s="45"/>
      <c r="H31" s="33"/>
      <c r="I31" s="171">
        <v>0</v>
      </c>
      <c r="J31" s="3"/>
      <c r="K31" s="179"/>
      <c r="L31" s="180"/>
      <c r="M31" s="30"/>
      <c r="N31" s="31"/>
      <c r="O31" s="31"/>
      <c r="P31" s="31"/>
      <c r="Q31" s="45"/>
      <c r="R31" s="33"/>
      <c r="S31" s="171">
        <v>1</v>
      </c>
    </row>
    <row r="32" spans="1:19" ht="15.95" customHeight="1" thickBot="1" x14ac:dyDescent="0.25">
      <c r="A32" s="173">
        <v>11350</v>
      </c>
      <c r="B32" s="174"/>
      <c r="C32" s="34" t="s">
        <v>18</v>
      </c>
      <c r="D32" s="35">
        <v>290</v>
      </c>
      <c r="E32" s="36">
        <v>111</v>
      </c>
      <c r="F32" s="37">
        <v>10</v>
      </c>
      <c r="G32" s="38">
        <v>401</v>
      </c>
      <c r="H32" s="39">
        <v>0</v>
      </c>
      <c r="I32" s="172"/>
      <c r="J32" s="3"/>
      <c r="K32" s="173">
        <v>737</v>
      </c>
      <c r="L32" s="174"/>
      <c r="M32" s="34" t="s">
        <v>18</v>
      </c>
      <c r="N32" s="35">
        <v>302</v>
      </c>
      <c r="O32" s="36">
        <v>155</v>
      </c>
      <c r="P32" s="37">
        <v>3</v>
      </c>
      <c r="Q32" s="38">
        <v>457</v>
      </c>
      <c r="R32" s="39">
        <v>2</v>
      </c>
      <c r="S32" s="172"/>
    </row>
    <row r="33" spans="1:19" ht="12.95" customHeight="1" thickTop="1" x14ac:dyDescent="0.2">
      <c r="A33" s="175" t="s">
        <v>176</v>
      </c>
      <c r="B33" s="176"/>
      <c r="C33" s="40">
        <v>1</v>
      </c>
      <c r="D33" s="41">
        <v>135</v>
      </c>
      <c r="E33" s="42">
        <v>61</v>
      </c>
      <c r="F33" s="43">
        <v>5</v>
      </c>
      <c r="G33" s="44">
        <v>196</v>
      </c>
      <c r="H33" s="17">
        <v>0</v>
      </c>
      <c r="I33" s="18"/>
      <c r="J33" s="3"/>
      <c r="K33" s="175" t="s">
        <v>177</v>
      </c>
      <c r="L33" s="176"/>
      <c r="M33" s="12">
        <v>2</v>
      </c>
      <c r="N33" s="41">
        <v>158</v>
      </c>
      <c r="O33" s="42">
        <v>81</v>
      </c>
      <c r="P33" s="42">
        <v>0</v>
      </c>
      <c r="Q33" s="44">
        <v>239</v>
      </c>
      <c r="R33" s="17">
        <v>1</v>
      </c>
      <c r="S33" s="18"/>
    </row>
    <row r="34" spans="1:19" ht="12.95" customHeight="1" x14ac:dyDescent="0.2">
      <c r="A34" s="177"/>
      <c r="B34" s="178"/>
      <c r="C34" s="19">
        <v>2</v>
      </c>
      <c r="D34" s="20">
        <v>139</v>
      </c>
      <c r="E34" s="21">
        <v>80</v>
      </c>
      <c r="F34" s="22">
        <v>2</v>
      </c>
      <c r="G34" s="23">
        <v>219</v>
      </c>
      <c r="H34" s="24">
        <v>1</v>
      </c>
      <c r="I34" s="18"/>
      <c r="J34" s="3"/>
      <c r="K34" s="177"/>
      <c r="L34" s="178"/>
      <c r="M34" s="19">
        <v>1</v>
      </c>
      <c r="N34" s="20">
        <v>143</v>
      </c>
      <c r="O34" s="21">
        <v>71</v>
      </c>
      <c r="P34" s="21">
        <v>1</v>
      </c>
      <c r="Q34" s="23">
        <v>214</v>
      </c>
      <c r="R34" s="24">
        <v>0</v>
      </c>
      <c r="S34" s="18"/>
    </row>
    <row r="35" spans="1:19" ht="9.9499999999999993" customHeight="1" x14ac:dyDescent="0.2">
      <c r="A35" s="179" t="s">
        <v>128</v>
      </c>
      <c r="B35" s="180"/>
      <c r="C35" s="25"/>
      <c r="D35" s="26"/>
      <c r="E35" s="26"/>
      <c r="F35" s="26"/>
      <c r="G35" s="27"/>
      <c r="H35" s="28"/>
      <c r="I35" s="29"/>
      <c r="J35" s="3"/>
      <c r="K35" s="179" t="s">
        <v>75</v>
      </c>
      <c r="L35" s="180"/>
      <c r="M35" s="25"/>
      <c r="N35" s="26"/>
      <c r="O35" s="26"/>
      <c r="P35" s="26"/>
      <c r="Q35" s="27"/>
      <c r="R35" s="28"/>
      <c r="S35" s="29"/>
    </row>
    <row r="36" spans="1:19" ht="9.9499999999999993" customHeight="1" thickBot="1" x14ac:dyDescent="0.25">
      <c r="A36" s="179"/>
      <c r="B36" s="180"/>
      <c r="C36" s="30"/>
      <c r="D36" s="31"/>
      <c r="E36" s="31"/>
      <c r="F36" s="31"/>
      <c r="G36" s="45"/>
      <c r="H36" s="33"/>
      <c r="I36" s="171">
        <v>0</v>
      </c>
      <c r="J36" s="3"/>
      <c r="K36" s="179"/>
      <c r="L36" s="180"/>
      <c r="M36" s="30"/>
      <c r="N36" s="31"/>
      <c r="O36" s="31"/>
      <c r="P36" s="31"/>
      <c r="Q36" s="45"/>
      <c r="R36" s="33"/>
      <c r="S36" s="171">
        <v>1</v>
      </c>
    </row>
    <row r="37" spans="1:19" ht="15.95" customHeight="1" thickBot="1" x14ac:dyDescent="0.25">
      <c r="A37" s="173">
        <v>1297</v>
      </c>
      <c r="B37" s="174"/>
      <c r="C37" s="34" t="s">
        <v>18</v>
      </c>
      <c r="D37" s="35">
        <v>274</v>
      </c>
      <c r="E37" s="36">
        <v>141</v>
      </c>
      <c r="F37" s="37">
        <v>7</v>
      </c>
      <c r="G37" s="38">
        <v>415</v>
      </c>
      <c r="H37" s="39">
        <v>1</v>
      </c>
      <c r="I37" s="172"/>
      <c r="J37" s="3"/>
      <c r="K37" s="173">
        <v>12679</v>
      </c>
      <c r="L37" s="174"/>
      <c r="M37" s="34" t="s">
        <v>18</v>
      </c>
      <c r="N37" s="35">
        <v>301</v>
      </c>
      <c r="O37" s="36">
        <v>152</v>
      </c>
      <c r="P37" s="37">
        <v>1</v>
      </c>
      <c r="Q37" s="38">
        <v>453</v>
      </c>
      <c r="R37" s="39">
        <v>1</v>
      </c>
      <c r="S37" s="17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6">
        <v>6</v>
      </c>
      <c r="B39" s="47"/>
      <c r="C39" s="48" t="s">
        <v>41</v>
      </c>
      <c r="D39" s="49">
        <v>1714</v>
      </c>
      <c r="E39" s="50">
        <v>778</v>
      </c>
      <c r="F39" s="51">
        <v>46</v>
      </c>
      <c r="G39" s="52">
        <v>2492</v>
      </c>
      <c r="H39" s="52">
        <v>8</v>
      </c>
      <c r="I39" s="53">
        <v>2</v>
      </c>
      <c r="J39" s="3"/>
      <c r="K39" s="46">
        <v>6</v>
      </c>
      <c r="L39" s="47"/>
      <c r="M39" s="48" t="s">
        <v>41</v>
      </c>
      <c r="N39" s="49">
        <v>1685</v>
      </c>
      <c r="O39" s="50">
        <v>701</v>
      </c>
      <c r="P39" s="51">
        <v>49</v>
      </c>
      <c r="Q39" s="52">
        <v>2386</v>
      </c>
      <c r="R39" s="52">
        <v>4</v>
      </c>
      <c r="S39" s="53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54"/>
      <c r="B41" s="55" t="s">
        <v>42</v>
      </c>
      <c r="C41" s="162"/>
      <c r="D41" s="162"/>
      <c r="E41" s="162"/>
      <c r="F41" s="3"/>
      <c r="G41" s="163" t="s">
        <v>43</v>
      </c>
      <c r="H41" s="164"/>
      <c r="I41" s="56">
        <v>5</v>
      </c>
      <c r="J41" s="3"/>
      <c r="K41" s="54"/>
      <c r="L41" s="55" t="s">
        <v>42</v>
      </c>
      <c r="M41" s="162"/>
      <c r="N41" s="162"/>
      <c r="O41" s="162"/>
      <c r="P41" s="3"/>
      <c r="Q41" s="163" t="s">
        <v>43</v>
      </c>
      <c r="R41" s="164"/>
      <c r="S41" s="56">
        <v>3</v>
      </c>
    </row>
    <row r="42" spans="1:19" ht="20.100000000000001" customHeight="1" x14ac:dyDescent="0.2">
      <c r="A42" s="57"/>
      <c r="B42" s="58" t="s">
        <v>44</v>
      </c>
      <c r="C42" s="165"/>
      <c r="D42" s="165"/>
      <c r="E42" s="165"/>
      <c r="F42" s="59"/>
      <c r="G42" s="59"/>
      <c r="H42" s="59"/>
      <c r="I42" s="59"/>
      <c r="J42" s="59"/>
      <c r="K42" s="57"/>
      <c r="L42" s="58" t="s">
        <v>44</v>
      </c>
      <c r="M42" s="165"/>
      <c r="N42" s="165"/>
      <c r="O42" s="165"/>
      <c r="P42" s="60"/>
      <c r="Q42" s="61"/>
      <c r="R42" s="61"/>
      <c r="S42" s="61"/>
    </row>
    <row r="43" spans="1:19" ht="24.95" customHeight="1" x14ac:dyDescent="0.2">
      <c r="A43" s="58" t="s">
        <v>45</v>
      </c>
      <c r="B43" s="58" t="s">
        <v>46</v>
      </c>
      <c r="C43" s="166"/>
      <c r="D43" s="166"/>
      <c r="E43" s="166"/>
      <c r="F43" s="166"/>
      <c r="G43" s="166"/>
      <c r="H43" s="166"/>
      <c r="I43" s="58"/>
      <c r="J43" s="58"/>
      <c r="K43" s="58" t="s">
        <v>47</v>
      </c>
      <c r="L43" s="167"/>
      <c r="M43" s="167"/>
      <c r="N43" s="62"/>
      <c r="O43" s="58" t="s">
        <v>44</v>
      </c>
      <c r="P43" s="168"/>
      <c r="Q43" s="168"/>
      <c r="R43" s="168"/>
      <c r="S43" s="168"/>
    </row>
    <row r="44" spans="1:19" ht="9.75" customHeight="1" x14ac:dyDescent="0.2">
      <c r="A44" s="58"/>
      <c r="B44" s="58"/>
      <c r="C44" s="63"/>
      <c r="D44" s="63"/>
      <c r="E44" s="63"/>
      <c r="F44" s="63"/>
      <c r="G44" s="63"/>
      <c r="H44" s="63"/>
      <c r="I44" s="58"/>
      <c r="J44" s="58"/>
      <c r="K44" s="58"/>
      <c r="L44" s="64"/>
      <c r="M44" s="64"/>
      <c r="N44" s="62"/>
      <c r="O44" s="58"/>
      <c r="P44" s="63"/>
      <c r="Q44" s="63"/>
      <c r="R44" s="63"/>
      <c r="S44" s="63"/>
    </row>
    <row r="45" spans="1:19" ht="30" customHeight="1" x14ac:dyDescent="0.3">
      <c r="A45" s="65" t="s">
        <v>48</v>
      </c>
    </row>
    <row r="46" spans="1:19" ht="20.100000000000001" customHeight="1" x14ac:dyDescent="0.2">
      <c r="B46" s="95" t="s">
        <v>49</v>
      </c>
      <c r="C46" s="169" t="s">
        <v>178</v>
      </c>
      <c r="D46" s="169"/>
      <c r="I46" s="95" t="s">
        <v>51</v>
      </c>
      <c r="J46" s="170">
        <v>18</v>
      </c>
      <c r="K46" s="170"/>
    </row>
    <row r="47" spans="1:19" ht="20.100000000000001" customHeight="1" x14ac:dyDescent="0.2">
      <c r="B47" s="95" t="s">
        <v>52</v>
      </c>
      <c r="C47" s="159" t="s">
        <v>179</v>
      </c>
      <c r="D47" s="159"/>
      <c r="I47" s="95" t="s">
        <v>54</v>
      </c>
      <c r="J47" s="160">
        <v>5</v>
      </c>
      <c r="K47" s="160"/>
      <c r="P47" s="95" t="s">
        <v>55</v>
      </c>
      <c r="Q47" s="161"/>
      <c r="R47" s="161"/>
      <c r="S47" s="161"/>
    </row>
    <row r="48" spans="1:19" ht="9.9499999999999993" customHeight="1" x14ac:dyDescent="0.2"/>
    <row r="49" spans="1:19" ht="15" customHeight="1" x14ac:dyDescent="0.2">
      <c r="A49" s="139" t="s">
        <v>56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1"/>
    </row>
    <row r="50" spans="1:19" ht="90" customHeight="1" x14ac:dyDescent="0.2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4"/>
    </row>
    <row r="51" spans="1:19" ht="5.0999999999999996" customHeight="1" x14ac:dyDescent="0.2"/>
    <row r="52" spans="1:19" ht="15" customHeight="1" x14ac:dyDescent="0.2">
      <c r="A52" s="156" t="s">
        <v>57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ht="6.75" customHeight="1" x14ac:dyDescent="0.2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18" customHeight="1" x14ac:dyDescent="0.2">
      <c r="A54" s="70" t="s">
        <v>5</v>
      </c>
      <c r="B54" s="68"/>
      <c r="C54" s="68"/>
      <c r="D54" s="68"/>
      <c r="E54" s="68"/>
      <c r="F54" s="68"/>
      <c r="G54" s="68"/>
      <c r="H54" s="68"/>
      <c r="I54" s="68"/>
      <c r="J54" s="68"/>
      <c r="K54" s="71" t="s">
        <v>7</v>
      </c>
      <c r="L54" s="68"/>
      <c r="M54" s="68"/>
      <c r="N54" s="68"/>
      <c r="O54" s="68"/>
      <c r="P54" s="68"/>
      <c r="Q54" s="68"/>
      <c r="R54" s="68"/>
      <c r="S54" s="69"/>
    </row>
    <row r="55" spans="1:19" ht="18" customHeight="1" x14ac:dyDescent="0.2">
      <c r="A55" s="72"/>
      <c r="B55" s="73" t="s">
        <v>58</v>
      </c>
      <c r="C55" s="74"/>
      <c r="D55" s="75"/>
      <c r="E55" s="73" t="s">
        <v>59</v>
      </c>
      <c r="F55" s="74"/>
      <c r="G55" s="74"/>
      <c r="H55" s="74"/>
      <c r="I55" s="75"/>
      <c r="J55" s="68"/>
      <c r="K55" s="76"/>
      <c r="L55" s="73" t="s">
        <v>58</v>
      </c>
      <c r="M55" s="74"/>
      <c r="N55" s="75"/>
      <c r="O55" s="73" t="s">
        <v>59</v>
      </c>
      <c r="P55" s="74"/>
      <c r="Q55" s="74"/>
      <c r="R55" s="74"/>
      <c r="S55" s="77"/>
    </row>
    <row r="56" spans="1:19" ht="18" customHeight="1" x14ac:dyDescent="0.2">
      <c r="A56" s="78" t="s">
        <v>60</v>
      </c>
      <c r="B56" s="79" t="s">
        <v>61</v>
      </c>
      <c r="C56" s="80"/>
      <c r="D56" s="81" t="s">
        <v>62</v>
      </c>
      <c r="E56" s="79" t="s">
        <v>61</v>
      </c>
      <c r="F56" s="82"/>
      <c r="G56" s="82"/>
      <c r="H56" s="83"/>
      <c r="I56" s="81" t="s">
        <v>62</v>
      </c>
      <c r="J56" s="68"/>
      <c r="K56" s="84" t="s">
        <v>60</v>
      </c>
      <c r="L56" s="79" t="s">
        <v>61</v>
      </c>
      <c r="M56" s="80"/>
      <c r="N56" s="81" t="s">
        <v>62</v>
      </c>
      <c r="O56" s="79" t="s">
        <v>61</v>
      </c>
      <c r="P56" s="82"/>
      <c r="Q56" s="82"/>
      <c r="R56" s="83"/>
      <c r="S56" s="85" t="s">
        <v>62</v>
      </c>
    </row>
    <row r="57" spans="1:19" ht="18" customHeight="1" x14ac:dyDescent="0.2">
      <c r="A57" s="86"/>
      <c r="B57" s="147"/>
      <c r="C57" s="148"/>
      <c r="D57" s="87"/>
      <c r="E57" s="147"/>
      <c r="F57" s="149"/>
      <c r="G57" s="149"/>
      <c r="H57" s="148"/>
      <c r="I57" s="87"/>
      <c r="J57" s="88"/>
      <c r="K57" s="89"/>
      <c r="L57" s="147"/>
      <c r="M57" s="148"/>
      <c r="N57" s="87"/>
      <c r="O57" s="147"/>
      <c r="P57" s="149"/>
      <c r="Q57" s="149"/>
      <c r="R57" s="148"/>
      <c r="S57" s="90"/>
    </row>
    <row r="58" spans="1:19" ht="18" customHeight="1" x14ac:dyDescent="0.2">
      <c r="A58" s="86"/>
      <c r="B58" s="147"/>
      <c r="C58" s="148"/>
      <c r="D58" s="87"/>
      <c r="E58" s="147"/>
      <c r="F58" s="149"/>
      <c r="G58" s="149"/>
      <c r="H58" s="148"/>
      <c r="I58" s="87"/>
      <c r="J58" s="88"/>
      <c r="K58" s="89"/>
      <c r="L58" s="147"/>
      <c r="M58" s="148"/>
      <c r="N58" s="87"/>
      <c r="O58" s="147"/>
      <c r="P58" s="149"/>
      <c r="Q58" s="149"/>
      <c r="R58" s="148"/>
      <c r="S58" s="90"/>
    </row>
    <row r="59" spans="1:19" ht="11.2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</row>
    <row r="60" spans="1:19" ht="3.75" customHeight="1" x14ac:dyDescent="0.2">
      <c r="A60" s="71"/>
      <c r="B60" s="68"/>
      <c r="C60" s="68"/>
      <c r="D60" s="68"/>
      <c r="E60" s="68"/>
      <c r="F60" s="68"/>
      <c r="G60" s="68"/>
      <c r="H60" s="68"/>
      <c r="I60" s="68"/>
      <c r="J60" s="68"/>
      <c r="K60" s="71"/>
      <c r="L60" s="68"/>
      <c r="M60" s="68"/>
      <c r="N60" s="68"/>
      <c r="O60" s="68"/>
      <c r="P60" s="68"/>
      <c r="Q60" s="68"/>
      <c r="R60" s="68"/>
      <c r="S60" s="68"/>
    </row>
    <row r="61" spans="1:19" ht="19.5" customHeight="1" x14ac:dyDescent="0.2">
      <c r="A61" s="150" t="s">
        <v>63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2"/>
    </row>
    <row r="62" spans="1:19" ht="90" customHeight="1" x14ac:dyDescent="0.2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5"/>
    </row>
    <row r="63" spans="1:19" ht="5.0999999999999996" customHeight="1" x14ac:dyDescent="0.2"/>
    <row r="64" spans="1:19" ht="15" customHeight="1" x14ac:dyDescent="0.2">
      <c r="A64" s="139" t="s">
        <v>64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1"/>
    </row>
    <row r="65" spans="1:19" ht="90" customHeight="1" x14ac:dyDescent="0.2">
      <c r="A65" s="142" t="s">
        <v>180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4"/>
    </row>
    <row r="66" spans="1:19" ht="30" customHeight="1" x14ac:dyDescent="0.2">
      <c r="A66" s="145" t="s">
        <v>65</v>
      </c>
      <c r="B66" s="145"/>
      <c r="C66" s="146"/>
      <c r="D66" s="146"/>
      <c r="E66" s="146"/>
      <c r="F66" s="146"/>
      <c r="G66" s="146"/>
      <c r="H66" s="146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Meteor A-Žižkov B</vt:lpstr>
      <vt:lpstr>Praga-US A</vt:lpstr>
      <vt:lpstr>KK C-US B</vt:lpstr>
      <vt:lpstr>Slavoj C-Union B</vt:lpstr>
      <vt:lpstr>Rudná A-ČVUT</vt:lpstr>
      <vt:lpstr>Astra-Admira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Kučera</dc:creator>
  <cp:lastModifiedBy>Josef Kučera</cp:lastModifiedBy>
  <dcterms:created xsi:type="dcterms:W3CDTF">2017-11-07T21:15:35Z</dcterms:created>
  <dcterms:modified xsi:type="dcterms:W3CDTF">2017-11-10T22:01:31Z</dcterms:modified>
</cp:coreProperties>
</file>