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áta\Documents\1516\1.kolo\"/>
    </mc:Choice>
  </mc:AlternateContent>
  <bookViews>
    <workbookView xWindow="0" yWindow="0" windowWidth="18195" windowHeight="10905"/>
  </bookViews>
  <sheets>
    <sheet name="VršB-KoE" sheetId="2" r:id="rId1"/>
    <sheet name="VPA-ŽiC" sheetId="3" r:id="rId2"/>
    <sheet name="SlavC-RudC" sheetId="4" r:id="rId3"/>
    <sheet name="KoD-USB" sheetId="8" r:id="rId4"/>
    <sheet name="RapA-Radl" sheetId="7" r:id="rId5"/>
    <sheet name="KobB-PraB" sheetId="6" r:id="rId6"/>
    <sheet name="RudB-KobC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G57A1" localSheetId="5">#REF!</definedName>
    <definedName name="G57A1" localSheetId="3">#REF!</definedName>
    <definedName name="G57A1" localSheetId="2">#REF!</definedName>
    <definedName name="G57A1" localSheetId="1">#REF!</definedName>
    <definedName name="G57A1">#REF!</definedName>
    <definedName name="G57A1_2">#REF!</definedName>
    <definedName name="_xlnm.Print_Area" localSheetId="5">'KobB-PraB'!$A$1:$S$72</definedName>
    <definedName name="_xlnm.Print_Area" localSheetId="3">'KoD-USB'!$A$1:$S$72</definedName>
    <definedName name="_xlnm.Print_Area" localSheetId="4">'RapA-Radl'!$A$1:$S$66</definedName>
    <definedName name="_xlnm.Print_Area" localSheetId="6">'RudB-KobC'!$A$1:$S$66</definedName>
    <definedName name="_xlnm.Print_Area" localSheetId="2">'SlavC-RudC'!$A$1:$S$72</definedName>
    <definedName name="_xlnm.Print_Area" localSheetId="1">'VPA-ŽiC'!$A$1:$S$72</definedName>
    <definedName name="_xlnm.Print_Area" localSheetId="0">'VršB-KoE'!$A$1:$S$72</definedName>
    <definedName name="výmaz" localSheetId="5">'KobB-PraB'!$D$8:$F$11,'KobB-PraB'!$D$14:$F$17,'KobB-PraB'!$D$20:$F$23,'KobB-PraB'!$D$26:$F$29,'KobB-PraB'!$D$32:$F$35,'KobB-PraB'!$D$38:$F$41,'KobB-PraB'!$N$8:$P$11,'KobB-PraB'!$N$14:$P$17,'KobB-PraB'!$N$20:$P$23,'KobB-PraB'!$N$26:$P$29,'KobB-PraB'!$N$32:$P$35,'KobB-PraB'!$N$38:$P$41,'KobB-PraB'!$A$8:$B$43,'KobB-PraB'!$K$8:$L$43</definedName>
    <definedName name="výmaz" localSheetId="3">'KoD-USB'!$D$8:$F$11,'KoD-USB'!$D$14:$F$17,'KoD-USB'!$D$20:$F$23,'KoD-USB'!$D$26:$F$29,'KoD-USB'!$D$32:$F$35,'KoD-USB'!$D$38:$F$41,'KoD-USB'!$N$8:$P$11,'KoD-USB'!$N$14:$P$17,'KoD-USB'!$N$20:$P$23,'KoD-USB'!$N$26:$P$29,'KoD-USB'!$N$32:$P$35,'KoD-USB'!$N$38:$P$41,'KoD-USB'!$A$8:$B$43,'KoD-USB'!$K$8:$L$43</definedName>
    <definedName name="výmaz" localSheetId="4">'RapA-Radl'!$D$8:$F$11,'RapA-Radl'!$D$13:$F$16,'RapA-Radl'!$D$18:$F$21,'RapA-Radl'!$D$23:$F$26,'RapA-Radl'!$D$28:$F$31,'RapA-Radl'!$D$33:$F$36,'RapA-Radl'!$N$8:$P$11,'RapA-Radl'!$N$13:$P$16,'RapA-Radl'!$N$18:$P$21,'RapA-Radl'!$N$23:$P$26,'RapA-Radl'!$N$28:$P$31,'RapA-Radl'!$N$33:$P$36,'RapA-Radl'!$A$8:$B$37,'RapA-Radl'!$K$8:$L$37</definedName>
    <definedName name="výmaz" localSheetId="2">'SlavC-RudC'!$D$8:$F$11,'SlavC-RudC'!$D$14:$F$17,'SlavC-RudC'!$D$20:$F$23,'SlavC-RudC'!$D$26:$F$29,'SlavC-RudC'!$D$32:$F$35,'SlavC-RudC'!$D$38:$F$41,'SlavC-RudC'!$N$8:$P$11,'SlavC-RudC'!$N$14:$P$17,'SlavC-RudC'!$N$20:$P$23,'SlavC-RudC'!$N$26:$P$29,'SlavC-RudC'!$N$32:$P$35,'SlavC-RudC'!$N$38:$P$41,'SlavC-RudC'!$A$8:$B$43,'SlavC-RudC'!$K$8:$L$43</definedName>
    <definedName name="výmaz" localSheetId="1">'VPA-ŽiC'!$D$8:$F$11,'VPA-ŽiC'!$D$14:$F$17,'VPA-ŽiC'!$D$20:$F$23,'VPA-ŽiC'!$D$26:$F$29,'VPA-ŽiC'!$D$32:$F$35,'VPA-ŽiC'!$D$38:$F$41,'VPA-ŽiC'!$N$8:$P$11,'VPA-ŽiC'!$N$14:$P$17,'VPA-ŽiC'!$N$20:$P$23,'VPA-ŽiC'!$N$26:$P$29,'VPA-ŽiC'!$N$32:$P$35,'VPA-ŽiC'!$N$38:$P$41,'VPA-ŽiC'!$A$8:$B$43,'VPA-ŽiC'!$K$8:$L$43</definedName>
    <definedName name="výmaz">('VršB-KoE'!$D$8:$F$11,'VršB-KoE'!$D$14:$F$17,'VršB-KoE'!$D$20:$F$23,'VršB-KoE'!$D$26:$F$29,'VršB-KoE'!$D$32:$F$35,'VršB-KoE'!$D$38:$F$41,'VršB-KoE'!$N$8:$P$11,'VršB-KoE'!$N$14:$P$17,'VršB-KoE'!$N$20:$P$23,'VršB-KoE'!$N$26:$P$29,'VršB-KoE'!$N$32:$P$35,'VršB-KoE'!$N$38:$P$41,'VršB-KoE'!$A$8:$B$43,'VršB-KoE'!$K$8:$L$43)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K8" i="8"/>
  <c r="Q8" i="8"/>
  <c r="G9" i="8"/>
  <c r="Q9" i="8"/>
  <c r="Q13" i="8" s="1"/>
  <c r="K10" i="8"/>
  <c r="D13" i="8"/>
  <c r="E13" i="8"/>
  <c r="F13" i="8"/>
  <c r="G13" i="8"/>
  <c r="I11" i="8" s="1"/>
  <c r="N13" i="8"/>
  <c r="O13" i="8"/>
  <c r="P13" i="8"/>
  <c r="A14" i="8"/>
  <c r="G14" i="8"/>
  <c r="G19" i="8" s="1"/>
  <c r="K14" i="8"/>
  <c r="Q14" i="8"/>
  <c r="Q19" i="8" s="1"/>
  <c r="G15" i="8"/>
  <c r="Q15" i="8"/>
  <c r="A16" i="8"/>
  <c r="K16" i="8"/>
  <c r="D19" i="8"/>
  <c r="E19" i="8"/>
  <c r="F19" i="8"/>
  <c r="N19" i="8"/>
  <c r="O19" i="8"/>
  <c r="P19" i="8"/>
  <c r="A20" i="8"/>
  <c r="G20" i="8"/>
  <c r="G25" i="8" s="1"/>
  <c r="K20" i="8"/>
  <c r="Q20" i="8"/>
  <c r="Q25" i="8" s="1"/>
  <c r="G21" i="8"/>
  <c r="Q21" i="8"/>
  <c r="A22" i="8"/>
  <c r="K22" i="8"/>
  <c r="D25" i="8"/>
  <c r="E25" i="8"/>
  <c r="F25" i="8"/>
  <c r="N25" i="8"/>
  <c r="O25" i="8"/>
  <c r="P25" i="8"/>
  <c r="A26" i="8"/>
  <c r="G26" i="8"/>
  <c r="G31" i="8" s="1"/>
  <c r="I29" i="8" s="1"/>
  <c r="K26" i="8"/>
  <c r="Q26" i="8"/>
  <c r="Q31" i="8" s="1"/>
  <c r="G27" i="8"/>
  <c r="Q27" i="8"/>
  <c r="A28" i="8"/>
  <c r="K28" i="8"/>
  <c r="D31" i="8"/>
  <c r="E31" i="8"/>
  <c r="F31" i="8"/>
  <c r="N31" i="8"/>
  <c r="O31" i="8"/>
  <c r="P31" i="8"/>
  <c r="P45" i="8" s="1"/>
  <c r="A32" i="8"/>
  <c r="G32" i="8"/>
  <c r="G37" i="8" s="1"/>
  <c r="Q32" i="8"/>
  <c r="G33" i="8"/>
  <c r="Q33" i="8"/>
  <c r="Q37" i="8" s="1"/>
  <c r="A34" i="8"/>
  <c r="D37" i="8"/>
  <c r="E37" i="8"/>
  <c r="F37" i="8"/>
  <c r="N37" i="8"/>
  <c r="O37" i="8"/>
  <c r="P37" i="8"/>
  <c r="A38" i="8"/>
  <c r="G38" i="8"/>
  <c r="G43" i="8" s="1"/>
  <c r="K38" i="8"/>
  <c r="Q38" i="8"/>
  <c r="Q43" i="8" s="1"/>
  <c r="G39" i="8"/>
  <c r="Q39" i="8"/>
  <c r="A40" i="8"/>
  <c r="K40" i="8"/>
  <c r="D43" i="8"/>
  <c r="E43" i="8"/>
  <c r="E45" i="8" s="1"/>
  <c r="F43" i="8"/>
  <c r="N43" i="8"/>
  <c r="O43" i="8"/>
  <c r="P43" i="8"/>
  <c r="D45" i="8"/>
  <c r="F45" i="8"/>
  <c r="N45" i="8"/>
  <c r="O45" i="8"/>
  <c r="G8" i="7"/>
  <c r="Q8" i="7"/>
  <c r="G9" i="7"/>
  <c r="G12" i="7" s="1"/>
  <c r="Q9" i="7"/>
  <c r="Q12" i="7" s="1"/>
  <c r="G10" i="7"/>
  <c r="Q10" i="7"/>
  <c r="G11" i="7"/>
  <c r="Q11" i="7"/>
  <c r="D12" i="7"/>
  <c r="D39" i="7" s="1"/>
  <c r="E12" i="7"/>
  <c r="E39" i="7" s="1"/>
  <c r="F12" i="7"/>
  <c r="N12" i="7"/>
  <c r="N39" i="7" s="1"/>
  <c r="O12" i="7"/>
  <c r="O39" i="7" s="1"/>
  <c r="P12" i="7"/>
  <c r="G13" i="7"/>
  <c r="Q13" i="7"/>
  <c r="G14" i="7"/>
  <c r="Q14" i="7"/>
  <c r="G15" i="7"/>
  <c r="Q15" i="7"/>
  <c r="G16" i="7"/>
  <c r="Q16" i="7"/>
  <c r="D17" i="7"/>
  <c r="E17" i="7"/>
  <c r="F17" i="7"/>
  <c r="G17" i="7"/>
  <c r="I16" i="7" s="1"/>
  <c r="N17" i="7"/>
  <c r="O17" i="7"/>
  <c r="P17" i="7"/>
  <c r="Q17" i="7"/>
  <c r="S16" i="7" s="1"/>
  <c r="G18" i="7"/>
  <c r="Q18" i="7"/>
  <c r="G19" i="7"/>
  <c r="G22" i="7" s="1"/>
  <c r="Q19" i="7"/>
  <c r="Q22" i="7" s="1"/>
  <c r="S21" i="7" s="1"/>
  <c r="G20" i="7"/>
  <c r="Q20" i="7"/>
  <c r="G21" i="7"/>
  <c r="Q21" i="7"/>
  <c r="D22" i="7"/>
  <c r="E22" i="7"/>
  <c r="F22" i="7"/>
  <c r="N22" i="7"/>
  <c r="O22" i="7"/>
  <c r="P22" i="7"/>
  <c r="G23" i="7"/>
  <c r="Q23" i="7"/>
  <c r="G24" i="7"/>
  <c r="Q24" i="7"/>
  <c r="G25" i="7"/>
  <c r="Q25" i="7"/>
  <c r="G26" i="7"/>
  <c r="Q26" i="7"/>
  <c r="D27" i="7"/>
  <c r="E27" i="7"/>
  <c r="F27" i="7"/>
  <c r="G27" i="7"/>
  <c r="I26" i="7" s="1"/>
  <c r="N27" i="7"/>
  <c r="O27" i="7"/>
  <c r="P27" i="7"/>
  <c r="Q27" i="7"/>
  <c r="S26" i="7" s="1"/>
  <c r="G28" i="7"/>
  <c r="Q28" i="7"/>
  <c r="G29" i="7"/>
  <c r="G32" i="7" s="1"/>
  <c r="Q29" i="7"/>
  <c r="Q32" i="7" s="1"/>
  <c r="S31" i="7" s="1"/>
  <c r="G30" i="7"/>
  <c r="Q30" i="7"/>
  <c r="G31" i="7"/>
  <c r="Q31" i="7"/>
  <c r="D32" i="7"/>
  <c r="E32" i="7"/>
  <c r="F32" i="7"/>
  <c r="N32" i="7"/>
  <c r="O32" i="7"/>
  <c r="P32" i="7"/>
  <c r="G33" i="7"/>
  <c r="Q33" i="7"/>
  <c r="G34" i="7"/>
  <c r="Q34" i="7"/>
  <c r="G35" i="7"/>
  <c r="Q35" i="7"/>
  <c r="G36" i="7"/>
  <c r="Q36" i="7"/>
  <c r="D37" i="7"/>
  <c r="E37" i="7"/>
  <c r="F37" i="7"/>
  <c r="G37" i="7"/>
  <c r="I36" i="7" s="1"/>
  <c r="N37" i="7"/>
  <c r="O37" i="7"/>
  <c r="P37" i="7"/>
  <c r="Q37" i="7"/>
  <c r="S36" i="7" s="1"/>
  <c r="F39" i="7"/>
  <c r="P39" i="7"/>
  <c r="A8" i="6"/>
  <c r="G8" i="6"/>
  <c r="K8" i="6"/>
  <c r="Q8" i="6"/>
  <c r="Q13" i="6" s="1"/>
  <c r="G9" i="6"/>
  <c r="G13" i="6" s="1"/>
  <c r="Q9" i="6"/>
  <c r="A10" i="6"/>
  <c r="G10" i="6"/>
  <c r="K10" i="6"/>
  <c r="Q10" i="6"/>
  <c r="G11" i="6"/>
  <c r="Q11" i="6"/>
  <c r="D13" i="6"/>
  <c r="E13" i="6"/>
  <c r="F13" i="6"/>
  <c r="N13" i="6"/>
  <c r="O13" i="6"/>
  <c r="O45" i="6" s="1"/>
  <c r="P13" i="6"/>
  <c r="A14" i="6"/>
  <c r="G14" i="6"/>
  <c r="G19" i="6" s="1"/>
  <c r="I17" i="6" s="1"/>
  <c r="K14" i="6"/>
  <c r="Q14" i="6"/>
  <c r="G15" i="6"/>
  <c r="A16" i="6"/>
  <c r="G16" i="6"/>
  <c r="K16" i="6"/>
  <c r="Q16" i="6"/>
  <c r="G17" i="6"/>
  <c r="Q17" i="6"/>
  <c r="D19" i="6"/>
  <c r="D45" i="6" s="1"/>
  <c r="E19" i="6"/>
  <c r="F19" i="6"/>
  <c r="N19" i="6"/>
  <c r="O19" i="6"/>
  <c r="P19" i="6"/>
  <c r="Q19" i="6"/>
  <c r="S17" i="6" s="1"/>
  <c r="A20" i="6"/>
  <c r="G20" i="6"/>
  <c r="K20" i="6"/>
  <c r="Q20" i="6"/>
  <c r="Q25" i="6" s="1"/>
  <c r="S23" i="6" s="1"/>
  <c r="G21" i="6"/>
  <c r="G25" i="6" s="1"/>
  <c r="Q21" i="6"/>
  <c r="A22" i="6"/>
  <c r="G22" i="6"/>
  <c r="K22" i="6"/>
  <c r="Q22" i="6"/>
  <c r="G23" i="6"/>
  <c r="Q23" i="6"/>
  <c r="D25" i="6"/>
  <c r="E25" i="6"/>
  <c r="F25" i="6"/>
  <c r="F45" i="6" s="1"/>
  <c r="N25" i="6"/>
  <c r="O25" i="6"/>
  <c r="P25" i="6"/>
  <c r="P45" i="6" s="1"/>
  <c r="A26" i="6"/>
  <c r="G26" i="6"/>
  <c r="K26" i="6"/>
  <c r="Q26" i="6"/>
  <c r="G27" i="6"/>
  <c r="Q27" i="6"/>
  <c r="A28" i="6"/>
  <c r="G28" i="6"/>
  <c r="K28" i="6"/>
  <c r="Q28" i="6"/>
  <c r="G29" i="6"/>
  <c r="G31" i="6" s="1"/>
  <c r="I29" i="6" s="1"/>
  <c r="Q29" i="6"/>
  <c r="D31" i="6"/>
  <c r="E31" i="6"/>
  <c r="F31" i="6"/>
  <c r="N31" i="6"/>
  <c r="O31" i="6"/>
  <c r="P31" i="6"/>
  <c r="Q31" i="6"/>
  <c r="S29" i="6" s="1"/>
  <c r="A32" i="6"/>
  <c r="G32" i="6"/>
  <c r="K32" i="6"/>
  <c r="Q32" i="6"/>
  <c r="Q37" i="6" s="1"/>
  <c r="G33" i="6"/>
  <c r="G37" i="6" s="1"/>
  <c r="I35" i="6" s="1"/>
  <c r="Q33" i="6"/>
  <c r="A34" i="6"/>
  <c r="G34" i="6"/>
  <c r="K34" i="6"/>
  <c r="Q34" i="6"/>
  <c r="G35" i="6"/>
  <c r="Q35" i="6"/>
  <c r="D37" i="6"/>
  <c r="E37" i="6"/>
  <c r="F37" i="6"/>
  <c r="N37" i="6"/>
  <c r="O37" i="6"/>
  <c r="P37" i="6"/>
  <c r="A38" i="6"/>
  <c r="G38" i="6"/>
  <c r="G43" i="6" s="1"/>
  <c r="Q38" i="6"/>
  <c r="Q43" i="6" s="1"/>
  <c r="S41" i="6" s="1"/>
  <c r="G39" i="6"/>
  <c r="Q39" i="6"/>
  <c r="A40" i="6"/>
  <c r="G40" i="6"/>
  <c r="K40" i="6"/>
  <c r="Q40" i="6"/>
  <c r="G41" i="6"/>
  <c r="Q41" i="6"/>
  <c r="D43" i="6"/>
  <c r="E43" i="6"/>
  <c r="F43" i="6"/>
  <c r="N43" i="6"/>
  <c r="O43" i="6"/>
  <c r="P43" i="6"/>
  <c r="E45" i="6"/>
  <c r="N45" i="6"/>
  <c r="Q1" i="5"/>
  <c r="G8" i="5"/>
  <c r="Q8" i="5"/>
  <c r="G9" i="5"/>
  <c r="E12" i="5" s="1"/>
  <c r="Q9" i="5"/>
  <c r="G10" i="5"/>
  <c r="Q10" i="5"/>
  <c r="O12" i="5" s="1"/>
  <c r="G11" i="5"/>
  <c r="Q11" i="5"/>
  <c r="D12" i="5"/>
  <c r="N12" i="5"/>
  <c r="P12" i="5"/>
  <c r="Q12" i="5"/>
  <c r="G13" i="5"/>
  <c r="G17" i="5" s="1"/>
  <c r="Q13" i="5"/>
  <c r="G14" i="5"/>
  <c r="Q14" i="5"/>
  <c r="Q17" i="5" s="1"/>
  <c r="G15" i="5"/>
  <c r="Q15" i="5"/>
  <c r="G16" i="5"/>
  <c r="Q16" i="5"/>
  <c r="N17" i="5" s="1"/>
  <c r="F17" i="5"/>
  <c r="P17" i="5"/>
  <c r="G18" i="5"/>
  <c r="E22" i="5" s="1"/>
  <c r="Q18" i="5"/>
  <c r="O22" i="5" s="1"/>
  <c r="G19" i="5"/>
  <c r="F22" i="5" s="1"/>
  <c r="Q19" i="5"/>
  <c r="G20" i="5"/>
  <c r="Q20" i="5"/>
  <c r="G21" i="5"/>
  <c r="D22" i="5" s="1"/>
  <c r="Q21" i="5"/>
  <c r="Q22" i="5" s="1"/>
  <c r="N22" i="5"/>
  <c r="P22" i="5"/>
  <c r="G23" i="5"/>
  <c r="G27" i="5" s="1"/>
  <c r="Q23" i="5"/>
  <c r="G24" i="5"/>
  <c r="Q24" i="5"/>
  <c r="Q27" i="5" s="1"/>
  <c r="G25" i="5"/>
  <c r="Q25" i="5"/>
  <c r="G26" i="5"/>
  <c r="Q26" i="5"/>
  <c r="N27" i="5" s="1"/>
  <c r="F27" i="5"/>
  <c r="G28" i="5"/>
  <c r="E32" i="5" s="1"/>
  <c r="Q28" i="5"/>
  <c r="O32" i="5" s="1"/>
  <c r="G29" i="5"/>
  <c r="F32" i="5" s="1"/>
  <c r="Q29" i="5"/>
  <c r="G30" i="5"/>
  <c r="Q30" i="5"/>
  <c r="G31" i="5"/>
  <c r="Q31" i="5"/>
  <c r="Q32" i="5" s="1"/>
  <c r="D32" i="5"/>
  <c r="N32" i="5"/>
  <c r="P32" i="5"/>
  <c r="G33" i="5"/>
  <c r="G37" i="5" s="1"/>
  <c r="Q33" i="5"/>
  <c r="G34" i="5"/>
  <c r="Q34" i="5"/>
  <c r="Q37" i="5" s="1"/>
  <c r="G35" i="5"/>
  <c r="F37" i="5" s="1"/>
  <c r="Q35" i="5"/>
  <c r="G36" i="5"/>
  <c r="Q36" i="5"/>
  <c r="P37" i="5" s="1"/>
  <c r="G8" i="4"/>
  <c r="Q8" i="4"/>
  <c r="G9" i="4"/>
  <c r="Q9" i="4"/>
  <c r="Q13" i="4" s="1"/>
  <c r="G10" i="4"/>
  <c r="Q10" i="4"/>
  <c r="G11" i="4"/>
  <c r="Q11" i="4"/>
  <c r="D13" i="4"/>
  <c r="E13" i="4"/>
  <c r="E45" i="4" s="1"/>
  <c r="F13" i="4"/>
  <c r="G13" i="4"/>
  <c r="N13" i="4"/>
  <c r="O13" i="4"/>
  <c r="O45" i="4" s="1"/>
  <c r="P13" i="4"/>
  <c r="G14" i="4"/>
  <c r="Q14" i="4"/>
  <c r="G15" i="4"/>
  <c r="Q15" i="4"/>
  <c r="G16" i="4"/>
  <c r="Q16" i="4"/>
  <c r="G17" i="4"/>
  <c r="Q17" i="4"/>
  <c r="D19" i="4"/>
  <c r="E19" i="4"/>
  <c r="F19" i="4"/>
  <c r="G19" i="4"/>
  <c r="I17" i="4" s="1"/>
  <c r="N19" i="4"/>
  <c r="O19" i="4"/>
  <c r="P19" i="4"/>
  <c r="Q19" i="4"/>
  <c r="S17" i="4" s="1"/>
  <c r="G20" i="4"/>
  <c r="G25" i="4" s="1"/>
  <c r="Q20" i="4"/>
  <c r="G21" i="4"/>
  <c r="Q21" i="4"/>
  <c r="Q25" i="4" s="1"/>
  <c r="G22" i="4"/>
  <c r="Q22" i="4"/>
  <c r="G23" i="4"/>
  <c r="Q23" i="4"/>
  <c r="D25" i="4"/>
  <c r="E25" i="4"/>
  <c r="F25" i="4"/>
  <c r="N25" i="4"/>
  <c r="O25" i="4"/>
  <c r="P25" i="4"/>
  <c r="G26" i="4"/>
  <c r="Q26" i="4"/>
  <c r="G27" i="4"/>
  <c r="Q27" i="4"/>
  <c r="G28" i="4"/>
  <c r="Q28" i="4"/>
  <c r="G29" i="4"/>
  <c r="Q29" i="4"/>
  <c r="D31" i="4"/>
  <c r="E31" i="4"/>
  <c r="F31" i="4"/>
  <c r="G31" i="4"/>
  <c r="I29" i="4" s="1"/>
  <c r="N31" i="4"/>
  <c r="O31" i="4"/>
  <c r="P31" i="4"/>
  <c r="Q31" i="4"/>
  <c r="S29" i="4" s="1"/>
  <c r="G32" i="4"/>
  <c r="G37" i="4" s="1"/>
  <c r="I35" i="4" s="1"/>
  <c r="Q32" i="4"/>
  <c r="G33" i="4"/>
  <c r="Q33" i="4"/>
  <c r="Q37" i="4" s="1"/>
  <c r="G34" i="4"/>
  <c r="Q34" i="4"/>
  <c r="G35" i="4"/>
  <c r="Q35" i="4"/>
  <c r="D37" i="4"/>
  <c r="E37" i="4"/>
  <c r="F37" i="4"/>
  <c r="N37" i="4"/>
  <c r="O37" i="4"/>
  <c r="P37" i="4"/>
  <c r="G38" i="4"/>
  <c r="Q38" i="4"/>
  <c r="G39" i="4"/>
  <c r="Q39" i="4"/>
  <c r="G40" i="4"/>
  <c r="Q40" i="4"/>
  <c r="G41" i="4"/>
  <c r="Q41" i="4"/>
  <c r="D43" i="4"/>
  <c r="E43" i="4"/>
  <c r="F43" i="4"/>
  <c r="G43" i="4"/>
  <c r="I41" i="4" s="1"/>
  <c r="N43" i="4"/>
  <c r="N45" i="4" s="1"/>
  <c r="O43" i="4"/>
  <c r="P43" i="4"/>
  <c r="Q43" i="4"/>
  <c r="S41" i="4" s="1"/>
  <c r="D45" i="4"/>
  <c r="F45" i="4"/>
  <c r="P45" i="4"/>
  <c r="A8" i="3"/>
  <c r="G8" i="3"/>
  <c r="K8" i="3"/>
  <c r="Q8" i="3"/>
  <c r="Q13" i="3" s="1"/>
  <c r="G9" i="3"/>
  <c r="G13" i="3" s="1"/>
  <c r="Q9" i="3"/>
  <c r="A10" i="3"/>
  <c r="G10" i="3"/>
  <c r="K10" i="3"/>
  <c r="Q10" i="3"/>
  <c r="G11" i="3"/>
  <c r="Q11" i="3"/>
  <c r="D13" i="3"/>
  <c r="E13" i="3"/>
  <c r="E45" i="3" s="1"/>
  <c r="F13" i="3"/>
  <c r="N13" i="3"/>
  <c r="N45" i="3" s="1"/>
  <c r="O13" i="3"/>
  <c r="O45" i="3" s="1"/>
  <c r="P13" i="3"/>
  <c r="A14" i="3"/>
  <c r="G14" i="3"/>
  <c r="K14" i="3"/>
  <c r="Q14" i="3"/>
  <c r="G15" i="3"/>
  <c r="Q15" i="3"/>
  <c r="A16" i="3"/>
  <c r="G16" i="3"/>
  <c r="K16" i="3"/>
  <c r="Q16" i="3"/>
  <c r="G17" i="3"/>
  <c r="Q17" i="3"/>
  <c r="D19" i="3"/>
  <c r="E19" i="3"/>
  <c r="F19" i="3"/>
  <c r="G19" i="3"/>
  <c r="I17" i="3" s="1"/>
  <c r="N19" i="3"/>
  <c r="O19" i="3"/>
  <c r="P19" i="3"/>
  <c r="Q19" i="3"/>
  <c r="S17" i="3" s="1"/>
  <c r="A20" i="3"/>
  <c r="G20" i="3"/>
  <c r="K20" i="3"/>
  <c r="Q20" i="3"/>
  <c r="Q25" i="3" s="1"/>
  <c r="G21" i="3"/>
  <c r="G25" i="3" s="1"/>
  <c r="I23" i="3" s="1"/>
  <c r="Q21" i="3"/>
  <c r="A22" i="3"/>
  <c r="G22" i="3"/>
  <c r="K22" i="3"/>
  <c r="Q22" i="3"/>
  <c r="G23" i="3"/>
  <c r="Q23" i="3"/>
  <c r="D25" i="3"/>
  <c r="E25" i="3"/>
  <c r="F25" i="3"/>
  <c r="N25" i="3"/>
  <c r="O25" i="3"/>
  <c r="P25" i="3"/>
  <c r="A26" i="3"/>
  <c r="G26" i="3"/>
  <c r="K26" i="3"/>
  <c r="Q26" i="3"/>
  <c r="G27" i="3"/>
  <c r="Q27" i="3"/>
  <c r="A28" i="3"/>
  <c r="G28" i="3"/>
  <c r="K28" i="3"/>
  <c r="Q28" i="3"/>
  <c r="G29" i="3"/>
  <c r="Q29" i="3"/>
  <c r="D31" i="3"/>
  <c r="E31" i="3"/>
  <c r="F31" i="3"/>
  <c r="G31" i="3"/>
  <c r="I29" i="3" s="1"/>
  <c r="N31" i="3"/>
  <c r="O31" i="3"/>
  <c r="P31" i="3"/>
  <c r="Q31" i="3"/>
  <c r="S29" i="3" s="1"/>
  <c r="A32" i="3"/>
  <c r="G32" i="3"/>
  <c r="K32" i="3"/>
  <c r="Q32" i="3"/>
  <c r="Q37" i="3" s="1"/>
  <c r="S35" i="3" s="1"/>
  <c r="G33" i="3"/>
  <c r="G37" i="3" s="1"/>
  <c r="Q33" i="3"/>
  <c r="A34" i="3"/>
  <c r="G34" i="3"/>
  <c r="K34" i="3"/>
  <c r="Q34" i="3"/>
  <c r="G35" i="3"/>
  <c r="Q35" i="3"/>
  <c r="D37" i="3"/>
  <c r="E37" i="3"/>
  <c r="F37" i="3"/>
  <c r="F45" i="3" s="1"/>
  <c r="N37" i="3"/>
  <c r="O37" i="3"/>
  <c r="P37" i="3"/>
  <c r="P45" i="3" s="1"/>
  <c r="A38" i="3"/>
  <c r="G38" i="3"/>
  <c r="K38" i="3"/>
  <c r="Q38" i="3"/>
  <c r="G39" i="3"/>
  <c r="Q39" i="3"/>
  <c r="A40" i="3"/>
  <c r="G40" i="3"/>
  <c r="K40" i="3"/>
  <c r="Q40" i="3"/>
  <c r="G41" i="3"/>
  <c r="G43" i="3" s="1"/>
  <c r="I41" i="3" s="1"/>
  <c r="Q41" i="3"/>
  <c r="D43" i="3"/>
  <c r="E43" i="3"/>
  <c r="F43" i="3"/>
  <c r="N43" i="3"/>
  <c r="O43" i="3"/>
  <c r="P43" i="3"/>
  <c r="Q43" i="3"/>
  <c r="S41" i="3" s="1"/>
  <c r="D45" i="3"/>
  <c r="A8" i="2"/>
  <c r="G8" i="2"/>
  <c r="K8" i="2"/>
  <c r="Q8" i="2"/>
  <c r="Q13" i="2" s="1"/>
  <c r="G9" i="2"/>
  <c r="G13" i="2" s="1"/>
  <c r="Q9" i="2"/>
  <c r="A10" i="2"/>
  <c r="G10" i="2"/>
  <c r="K10" i="2"/>
  <c r="Q10" i="2"/>
  <c r="G11" i="2"/>
  <c r="Q11" i="2"/>
  <c r="D13" i="2"/>
  <c r="E13" i="2"/>
  <c r="E45" i="2" s="1"/>
  <c r="F13" i="2"/>
  <c r="N13" i="2"/>
  <c r="N45" i="2" s="1"/>
  <c r="O13" i="2"/>
  <c r="O45" i="2" s="1"/>
  <c r="P13" i="2"/>
  <c r="A14" i="2"/>
  <c r="G14" i="2"/>
  <c r="K14" i="2"/>
  <c r="Q14" i="2"/>
  <c r="G15" i="2"/>
  <c r="Q15" i="2"/>
  <c r="A16" i="2"/>
  <c r="G16" i="2"/>
  <c r="K16" i="2"/>
  <c r="Q16" i="2"/>
  <c r="G17" i="2"/>
  <c r="Q17" i="2"/>
  <c r="D19" i="2"/>
  <c r="E19" i="2"/>
  <c r="F19" i="2"/>
  <c r="G19" i="2"/>
  <c r="I17" i="2" s="1"/>
  <c r="N19" i="2"/>
  <c r="O19" i="2"/>
  <c r="P19" i="2"/>
  <c r="Q19" i="2"/>
  <c r="S17" i="2" s="1"/>
  <c r="A20" i="2"/>
  <c r="G20" i="2"/>
  <c r="K20" i="2"/>
  <c r="Q20" i="2"/>
  <c r="Q25" i="2" s="1"/>
  <c r="S23" i="2" s="1"/>
  <c r="G21" i="2"/>
  <c r="G25" i="2" s="1"/>
  <c r="I23" i="2" s="1"/>
  <c r="Q21" i="2"/>
  <c r="A22" i="2"/>
  <c r="G22" i="2"/>
  <c r="K22" i="2"/>
  <c r="Q22" i="2"/>
  <c r="G23" i="2"/>
  <c r="Q23" i="2"/>
  <c r="D25" i="2"/>
  <c r="D45" i="2" s="1"/>
  <c r="E25" i="2"/>
  <c r="F25" i="2"/>
  <c r="N25" i="2"/>
  <c r="O25" i="2"/>
  <c r="P25" i="2"/>
  <c r="A26" i="2"/>
  <c r="G26" i="2"/>
  <c r="K26" i="2"/>
  <c r="Q26" i="2"/>
  <c r="G27" i="2"/>
  <c r="Q27" i="2"/>
  <c r="A28" i="2"/>
  <c r="G28" i="2"/>
  <c r="K28" i="2"/>
  <c r="Q28" i="2"/>
  <c r="G29" i="2"/>
  <c r="Q29" i="2"/>
  <c r="D31" i="2"/>
  <c r="E31" i="2"/>
  <c r="F31" i="2"/>
  <c r="G31" i="2"/>
  <c r="I29" i="2" s="1"/>
  <c r="N31" i="2"/>
  <c r="O31" i="2"/>
  <c r="P31" i="2"/>
  <c r="Q31" i="2"/>
  <c r="S29" i="2" s="1"/>
  <c r="A32" i="2"/>
  <c r="G32" i="2"/>
  <c r="K32" i="2"/>
  <c r="Q32" i="2"/>
  <c r="Q37" i="2" s="1"/>
  <c r="S35" i="2" s="1"/>
  <c r="G33" i="2"/>
  <c r="G37" i="2" s="1"/>
  <c r="Q33" i="2"/>
  <c r="A34" i="2"/>
  <c r="G34" i="2"/>
  <c r="K34" i="2"/>
  <c r="Q34" i="2"/>
  <c r="G35" i="2"/>
  <c r="Q35" i="2"/>
  <c r="D37" i="2"/>
  <c r="E37" i="2"/>
  <c r="F37" i="2"/>
  <c r="N37" i="2"/>
  <c r="O37" i="2"/>
  <c r="P37" i="2"/>
  <c r="A38" i="2"/>
  <c r="G38" i="2"/>
  <c r="K38" i="2"/>
  <c r="Q38" i="2"/>
  <c r="G39" i="2"/>
  <c r="Q39" i="2"/>
  <c r="A40" i="2"/>
  <c r="G40" i="2"/>
  <c r="K40" i="2"/>
  <c r="Q40" i="2"/>
  <c r="G41" i="2"/>
  <c r="Q41" i="2"/>
  <c r="D43" i="2"/>
  <c r="E43" i="2"/>
  <c r="F43" i="2"/>
  <c r="G43" i="2"/>
  <c r="I41" i="2" s="1"/>
  <c r="N43" i="2"/>
  <c r="O43" i="2"/>
  <c r="P43" i="2"/>
  <c r="Q43" i="2"/>
  <c r="S41" i="2" s="1"/>
  <c r="F45" i="2"/>
  <c r="P45" i="2"/>
  <c r="S35" i="8" l="1"/>
  <c r="S41" i="8"/>
  <c r="S23" i="8"/>
  <c r="G45" i="8"/>
  <c r="I17" i="8"/>
  <c r="I41" i="8"/>
  <c r="I35" i="8"/>
  <c r="S29" i="8"/>
  <c r="I23" i="8"/>
  <c r="I14" i="8"/>
  <c r="I20" i="8" s="1"/>
  <c r="I26" i="8" s="1"/>
  <c r="I32" i="8" s="1"/>
  <c r="I38" i="8" s="1"/>
  <c r="S17" i="8"/>
  <c r="I9" i="8"/>
  <c r="S11" i="8"/>
  <c r="Q45" i="8"/>
  <c r="S45" i="8" s="1"/>
  <c r="Q39" i="7"/>
  <c r="S11" i="7"/>
  <c r="I31" i="7"/>
  <c r="I11" i="7"/>
  <c r="I41" i="7" s="1"/>
  <c r="G39" i="7"/>
  <c r="I39" i="7" s="1"/>
  <c r="I21" i="7"/>
  <c r="S11" i="6"/>
  <c r="Q45" i="6"/>
  <c r="I41" i="6"/>
  <c r="S35" i="6"/>
  <c r="I23" i="6"/>
  <c r="G45" i="6"/>
  <c r="I45" i="6" s="1"/>
  <c r="I11" i="6"/>
  <c r="I47" i="6" s="1"/>
  <c r="S36" i="5"/>
  <c r="I36" i="5"/>
  <c r="S26" i="5"/>
  <c r="I26" i="5"/>
  <c r="S16" i="5"/>
  <c r="I16" i="5"/>
  <c r="O39" i="5"/>
  <c r="Q39" i="5"/>
  <c r="O37" i="5"/>
  <c r="E37" i="5"/>
  <c r="G32" i="5"/>
  <c r="O27" i="5"/>
  <c r="E27" i="5"/>
  <c r="G22" i="5"/>
  <c r="O17" i="5"/>
  <c r="E17" i="5"/>
  <c r="G12" i="5"/>
  <c r="P27" i="5"/>
  <c r="P39" i="5" s="1"/>
  <c r="N37" i="5"/>
  <c r="N39" i="5" s="1"/>
  <c r="D37" i="5"/>
  <c r="D27" i="5"/>
  <c r="D17" i="5"/>
  <c r="F12" i="5"/>
  <c r="S23" i="4"/>
  <c r="Q45" i="4"/>
  <c r="S11" i="4"/>
  <c r="I11" i="4"/>
  <c r="I47" i="4" s="1"/>
  <c r="I23" i="4"/>
  <c r="G45" i="4"/>
  <c r="I45" i="4" s="1"/>
  <c r="S35" i="4"/>
  <c r="S23" i="3"/>
  <c r="Q45" i="3"/>
  <c r="S11" i="3"/>
  <c r="I35" i="3"/>
  <c r="I11" i="3"/>
  <c r="G45" i="3"/>
  <c r="I45" i="3" s="1"/>
  <c r="Q45" i="2"/>
  <c r="S11" i="2"/>
  <c r="I35" i="2"/>
  <c r="I11" i="2"/>
  <c r="I47" i="2" s="1"/>
  <c r="G45" i="2"/>
  <c r="I45" i="2" s="1"/>
  <c r="I45" i="8" l="1"/>
  <c r="I47" i="8" s="1"/>
  <c r="S47" i="8"/>
  <c r="S39" i="7"/>
  <c r="S41" i="7" s="1"/>
  <c r="S45" i="6"/>
  <c r="S47" i="6"/>
  <c r="I11" i="5"/>
  <c r="G39" i="5"/>
  <c r="I39" i="5" s="1"/>
  <c r="F39" i="5"/>
  <c r="D39" i="5"/>
  <c r="S11" i="5"/>
  <c r="E39" i="5"/>
  <c r="I21" i="5"/>
  <c r="S21" i="5"/>
  <c r="S39" i="5" s="1"/>
  <c r="S41" i="5" s="1"/>
  <c r="I31" i="5"/>
  <c r="S31" i="5"/>
  <c r="S45" i="4"/>
  <c r="S47" i="4" s="1"/>
  <c r="S47" i="3"/>
  <c r="S45" i="3"/>
  <c r="I47" i="3"/>
  <c r="S45" i="2"/>
  <c r="S47" i="2" s="1"/>
  <c r="I41" i="5" l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b/>
            <sz val="11"/>
            <color indexed="8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"/>
            <rFont val="Tahoma"/>
            <family val="2"/>
            <charset val="238"/>
          </rPr>
          <t>REG.ČÍSLO</t>
        </r>
      </text>
    </comment>
  </commentList>
</comments>
</file>

<file path=xl/comments2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3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4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5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<sst xmlns="http://schemas.openxmlformats.org/spreadsheetml/2006/main" count="1091" uniqueCount="200">
  <si>
    <t>24:00</t>
  </si>
  <si>
    <t>23:45</t>
  </si>
  <si>
    <t>23:30</t>
  </si>
  <si>
    <t>23:15</t>
  </si>
  <si>
    <t>Žižkov 1/2</t>
  </si>
  <si>
    <t>23:00</t>
  </si>
  <si>
    <t>Zvon</t>
  </si>
  <si>
    <t>22:45</t>
  </si>
  <si>
    <t>Žižkov 1/4</t>
  </si>
  <si>
    <t>22:30</t>
  </si>
  <si>
    <t>Vršovice</t>
  </si>
  <si>
    <t>22:15</t>
  </si>
  <si>
    <t>V.Popovice</t>
  </si>
  <si>
    <t>22:00</t>
  </si>
  <si>
    <t xml:space="preserve">Union 3/4  </t>
  </si>
  <si>
    <t>21:45</t>
  </si>
  <si>
    <t>Union 1/4</t>
  </si>
  <si>
    <t>21:30</t>
  </si>
  <si>
    <t xml:space="preserve">Union 1/2 </t>
  </si>
  <si>
    <t>SK Žižkov C</t>
  </si>
  <si>
    <t>21:15</t>
  </si>
  <si>
    <t xml:space="preserve">Rudná      </t>
  </si>
  <si>
    <t>Sokol Vršovice B</t>
  </si>
  <si>
    <t>21:00</t>
  </si>
  <si>
    <t xml:space="preserve">Meteor     </t>
  </si>
  <si>
    <t>Slavoj V. Popovice A</t>
  </si>
  <si>
    <t>19:45</t>
  </si>
  <si>
    <t xml:space="preserve">Kobylisy   </t>
  </si>
  <si>
    <t>SK Uhel.sklady B</t>
  </si>
  <si>
    <t>19:30</t>
  </si>
  <si>
    <t xml:space="preserve">Karlov     </t>
  </si>
  <si>
    <t>TJ Praga B</t>
  </si>
  <si>
    <t>19:15</t>
  </si>
  <si>
    <t>Hloubětín</t>
  </si>
  <si>
    <t>KK Slavia C</t>
  </si>
  <si>
    <t>19:00</t>
  </si>
  <si>
    <t xml:space="preserve">Eden 3/4 </t>
  </si>
  <si>
    <t>Sokol Rudná C</t>
  </si>
  <si>
    <t>18:45</t>
  </si>
  <si>
    <t>Eden 1/4</t>
  </si>
  <si>
    <t>Sokol Rudná B</t>
  </si>
  <si>
    <t>18:30</t>
  </si>
  <si>
    <t>Eden 1/2</t>
  </si>
  <si>
    <t>SK Rapid A</t>
  </si>
  <si>
    <t>18:15</t>
  </si>
  <si>
    <t xml:space="preserve">Braník 5/6 </t>
  </si>
  <si>
    <t>TJ Radlice</t>
  </si>
  <si>
    <t>18:00</t>
  </si>
  <si>
    <t>Braník 3/6</t>
  </si>
  <si>
    <t>KK Konstruktiva E</t>
  </si>
  <si>
    <t>17:45</t>
  </si>
  <si>
    <t>Braník 3/4</t>
  </si>
  <si>
    <t>KK Konstruktiva D</t>
  </si>
  <si>
    <t>17:30</t>
  </si>
  <si>
    <t xml:space="preserve">Braník 1/4 </t>
  </si>
  <si>
    <t>Sokol Kobylisy C</t>
  </si>
  <si>
    <t>17:15</t>
  </si>
  <si>
    <t xml:space="preserve">Braník 1/2 </t>
  </si>
  <si>
    <t>Sokol Kobylisy B</t>
  </si>
  <si>
    <t>17:00</t>
  </si>
  <si>
    <t>Datum a podpis rozhodčího</t>
  </si>
  <si>
    <t>Různé:</t>
  </si>
  <si>
    <t>Napomínání hráčů za nesportovní chování či vyloučení ze startu:</t>
  </si>
  <si>
    <t>Reg.č.</t>
  </si>
  <si>
    <t>Jméno</t>
  </si>
  <si>
    <t>Hod</t>
  </si>
  <si>
    <t>Střídaný hráč</t>
  </si>
  <si>
    <t>Střídající hráč</t>
  </si>
  <si>
    <t>Hosté</t>
  </si>
  <si>
    <t>Domácí</t>
  </si>
  <si>
    <t>Střídání hráčů (zranění):</t>
  </si>
  <si>
    <t>Připomínky k technickému stavu kuželny:</t>
  </si>
  <si>
    <t>Platnost kolaudačního protokolu  </t>
  </si>
  <si>
    <t>Počet diváků  </t>
  </si>
  <si>
    <t>Čas ukončení utkání  </t>
  </si>
  <si>
    <t>Teplota na kuželně  </t>
  </si>
  <si>
    <t>Čas zahájení utkání  </t>
  </si>
  <si>
    <t>Technické podmínky utkání</t>
  </si>
  <si>
    <t>Podpis:</t>
  </si>
  <si>
    <t>Číslo průkazu:</t>
  </si>
  <si>
    <t>Jméno:</t>
  </si>
  <si>
    <t>Rozhodčí</t>
  </si>
  <si>
    <t>Bodový zisk</t>
  </si>
  <si>
    <t>Perman Milkan</t>
  </si>
  <si>
    <t>Vedoucí družstva         Jméno:</t>
  </si>
  <si>
    <t>Polák Luboš</t>
  </si>
  <si>
    <t>Celkový výkon družstva  </t>
  </si>
  <si>
    <t>Celk.</t>
  </si>
  <si>
    <t>č.r.</t>
  </si>
  <si>
    <t>Druž.</t>
  </si>
  <si>
    <t>Ch.</t>
  </si>
  <si>
    <t>Dor.</t>
  </si>
  <si>
    <t>Plné</t>
  </si>
  <si>
    <t>Reg. číslo</t>
  </si>
  <si>
    <t>Body</t>
  </si>
  <si>
    <t>Výkon</t>
  </si>
  <si>
    <t>Série hodů</t>
  </si>
  <si>
    <t>Příjmení a jméno hráče</t>
  </si>
  <si>
    <t>Datum  </t>
  </si>
  <si>
    <t>Kuželna</t>
  </si>
  <si>
    <t>Zápis o utkání</t>
  </si>
  <si>
    <t>Pražský kuželkářský svaz</t>
  </si>
  <si>
    <t>Peter</t>
  </si>
  <si>
    <t>Jan</t>
  </si>
  <si>
    <t>Koščo</t>
  </si>
  <si>
    <t>Václavík</t>
  </si>
  <si>
    <t>Radek</t>
  </si>
  <si>
    <t>Tomáš</t>
  </si>
  <si>
    <t>Machulka</t>
  </si>
  <si>
    <t>Jiránek</t>
  </si>
  <si>
    <t>Adam</t>
  </si>
  <si>
    <t>Filip</t>
  </si>
  <si>
    <t>Lesák</t>
  </si>
  <si>
    <t>Knap</t>
  </si>
  <si>
    <t>Petr</t>
  </si>
  <si>
    <t>Keller</t>
  </si>
  <si>
    <t>Miroslav</t>
  </si>
  <si>
    <t>Kýhos</t>
  </si>
  <si>
    <t>Pecka</t>
  </si>
  <si>
    <t>Jiří</t>
  </si>
  <si>
    <t>Zdeněk</t>
  </si>
  <si>
    <t>Zdráhal</t>
  </si>
  <si>
    <t>Novák</t>
  </si>
  <si>
    <t xml:space="preserve">Datum a podpis rozhodčího:  </t>
  </si>
  <si>
    <t>Platnost kolaudačního protokolu:  </t>
  </si>
  <si>
    <t>Počet diváků:  </t>
  </si>
  <si>
    <t>Čas ukončení utkání:  </t>
  </si>
  <si>
    <t>Teplota na kuželně:  </t>
  </si>
  <si>
    <t>Čas zahájení utkání:  </t>
  </si>
  <si>
    <t>Nowaková Anna</t>
  </si>
  <si>
    <t>Kohoutová Miluše</t>
  </si>
  <si>
    <t>×</t>
  </si>
  <si>
    <t>Michal</t>
  </si>
  <si>
    <t>Jarmila</t>
  </si>
  <si>
    <t>Matiska</t>
  </si>
  <si>
    <t>Zimáková</t>
  </si>
  <si>
    <t>Václav</t>
  </si>
  <si>
    <t>Hana</t>
  </si>
  <si>
    <t>Jícha</t>
  </si>
  <si>
    <t>Poláčková</t>
  </si>
  <si>
    <t>Bohuslav</t>
  </si>
  <si>
    <t>Lucie</t>
  </si>
  <si>
    <t>Přibyl</t>
  </si>
  <si>
    <t>Panenková</t>
  </si>
  <si>
    <t>Karel</t>
  </si>
  <si>
    <t>Miluše</t>
  </si>
  <si>
    <t>Erben</t>
  </si>
  <si>
    <t>Kohoutová</t>
  </si>
  <si>
    <t>Eva</t>
  </si>
  <si>
    <t>Šrot</t>
  </si>
  <si>
    <t>Mařánková</t>
  </si>
  <si>
    <t xml:space="preserve">Anna </t>
  </si>
  <si>
    <t>Zouhar</t>
  </si>
  <si>
    <t>Novotná</t>
  </si>
  <si>
    <t>Dílčí</t>
  </si>
  <si>
    <t>Admira Kobylisy -  C</t>
  </si>
  <si>
    <t>TJ Sokol Rudná -  B</t>
  </si>
  <si>
    <t>Národní hodnocení (šestnáctibodové) - SŘ - Čl. 18</t>
  </si>
  <si>
    <t>Rudná</t>
  </si>
  <si>
    <t>Česká kuželkářská asociace</t>
  </si>
  <si>
    <t>Sigl Jan</t>
  </si>
  <si>
    <t>Jelínek Martin</t>
  </si>
  <si>
    <t>Kšír</t>
  </si>
  <si>
    <t>Krčma</t>
  </si>
  <si>
    <t>Kovář</t>
  </si>
  <si>
    <t>Od hodu</t>
  </si>
  <si>
    <t>vedoucí družstev</t>
  </si>
  <si>
    <t xml:space="preserve"> </t>
  </si>
  <si>
    <t>Beneš</t>
  </si>
  <si>
    <t>Hofman Jiří</t>
  </si>
  <si>
    <t>Marek</t>
  </si>
  <si>
    <t>Lehner</t>
  </si>
  <si>
    <t>Hofman</t>
  </si>
  <si>
    <t xml:space="preserve">Miloš </t>
  </si>
  <si>
    <t>Beneš ml.</t>
  </si>
  <si>
    <t>Valta</t>
  </si>
  <si>
    <t>Vojtěch</t>
  </si>
  <si>
    <t xml:space="preserve">Roubal </t>
  </si>
  <si>
    <t>Leoš</t>
  </si>
  <si>
    <t>Vítěslav</t>
  </si>
  <si>
    <t>Kofroň</t>
  </si>
  <si>
    <t>Hampl</t>
  </si>
  <si>
    <t>Josef</t>
  </si>
  <si>
    <t>Turek</t>
  </si>
  <si>
    <t>Pokorný</t>
  </si>
  <si>
    <t>František</t>
  </si>
  <si>
    <t>Kamín</t>
  </si>
  <si>
    <t>Pudil</t>
  </si>
  <si>
    <t>SK Rapid Praha A</t>
  </si>
  <si>
    <t>31.8.2015</t>
  </si>
  <si>
    <t>21:40</t>
  </si>
  <si>
    <t>Tumpach Roman</t>
  </si>
  <si>
    <t>Máca Vojtěch</t>
  </si>
  <si>
    <t>Roman</t>
  </si>
  <si>
    <t>Tumpach</t>
  </si>
  <si>
    <t>Lukáš</t>
  </si>
  <si>
    <t>rozdíl</t>
  </si>
  <si>
    <t>Korta</t>
  </si>
  <si>
    <t>SK Uhelné sklady Praha B</t>
  </si>
  <si>
    <t>KK Konstruktiva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</si>
</sst>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"/>
    <numFmt numFmtId="165" formatCode="0\."/>
    <numFmt numFmtId="166" formatCode="d/m/yyyy"/>
    <numFmt numFmtId="167" formatCode="0&quot;.&quot;"/>
    <numFmt numFmtId="168" formatCode="hh:mm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20"/>
      <name val="Arial CE"/>
      <family val="2"/>
      <charset val="238"/>
    </font>
    <font>
      <b/>
      <sz val="11"/>
      <color indexed="8"/>
      <name val="Tahoma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14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18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55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7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8"/>
      </top>
      <bottom/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606">
    <xf numFmtId="0" fontId="0" fillId="0" borderId="0" xfId="0"/>
    <xf numFmtId="0" fontId="1" fillId="0" borderId="0" xfId="1" applyProtection="1">
      <protection hidden="1"/>
    </xf>
    <xf numFmtId="49" fontId="1" fillId="0" borderId="0" xfId="1" applyNumberFormat="1" applyProtection="1">
      <protection hidden="1"/>
    </xf>
    <xf numFmtId="0" fontId="1" fillId="0" borderId="0" xfId="1" applyProtection="1">
      <protection locked="0" hidden="1"/>
    </xf>
    <xf numFmtId="49" fontId="1" fillId="0" borderId="0" xfId="1" applyNumberFormat="1" applyFont="1" applyProtection="1">
      <protection locked="0" hidden="1"/>
    </xf>
    <xf numFmtId="0" fontId="1" fillId="0" borderId="1" xfId="1" applyBorder="1" applyProtection="1">
      <protection locked="0" hidden="1"/>
    </xf>
    <xf numFmtId="0" fontId="1" fillId="0" borderId="2" xfId="1" applyFont="1" applyBorder="1" applyProtection="1">
      <protection locked="0" hidden="1"/>
    </xf>
    <xf numFmtId="0" fontId="1" fillId="0" borderId="3" xfId="1" applyBorder="1" applyProtection="1">
      <protection locked="0" hidden="1"/>
    </xf>
    <xf numFmtId="0" fontId="1" fillId="0" borderId="4" xfId="1" applyBorder="1" applyAlignment="1" applyProtection="1">
      <alignment horizontal="left" indent="1"/>
      <protection locked="0" hidden="1"/>
    </xf>
    <xf numFmtId="0" fontId="2" fillId="0" borderId="5" xfId="1" applyFont="1" applyBorder="1" applyAlignment="1" applyProtection="1">
      <alignment horizontal="center"/>
      <protection hidden="1"/>
    </xf>
    <xf numFmtId="0" fontId="1" fillId="0" borderId="6" xfId="1" applyBorder="1" applyAlignment="1" applyProtection="1">
      <alignment horizontal="left" vertical="center" wrapText="1" indent="1"/>
      <protection hidden="1"/>
    </xf>
    <xf numFmtId="0" fontId="2" fillId="0" borderId="7" xfId="1" applyFont="1" applyBorder="1" applyAlignment="1" applyProtection="1">
      <alignment horizontal="left" indent="1"/>
      <protection locked="0" hidden="1"/>
    </xf>
    <xf numFmtId="0" fontId="2" fillId="0" borderId="6" xfId="1" applyFont="1" applyBorder="1" applyAlignment="1" applyProtection="1">
      <alignment horizontal="left" vertical="center" wrapText="1" indent="1"/>
      <protection hidden="1"/>
    </xf>
    <xf numFmtId="0" fontId="1" fillId="0" borderId="7" xfId="1" applyFont="1" applyBorder="1" applyAlignment="1" applyProtection="1">
      <alignment horizontal="left" indent="1"/>
      <protection locked="0" hidden="1"/>
    </xf>
    <xf numFmtId="0" fontId="2" fillId="0" borderId="0" xfId="1" applyFont="1" applyBorder="1" applyAlignment="1" applyProtection="1">
      <alignment horizontal="left" indent="1"/>
      <protection locked="0" hidden="1"/>
    </xf>
    <xf numFmtId="0" fontId="3" fillId="0" borderId="0" xfId="1" applyFont="1" applyBorder="1" applyAlignment="1" applyProtection="1">
      <alignment horizontal="left" indent="1"/>
      <protection locked="0" hidden="1"/>
    </xf>
    <xf numFmtId="0" fontId="1" fillId="0" borderId="8" xfId="1" applyBorder="1" applyAlignment="1" applyProtection="1">
      <alignment horizontal="left" wrapText="1" indent="1"/>
      <protection locked="0" hidden="1"/>
    </xf>
    <xf numFmtId="0" fontId="1" fillId="0" borderId="9" xfId="1" applyBorder="1" applyAlignment="1" applyProtection="1">
      <alignment horizontal="left" wrapText="1" indent="1"/>
      <protection locked="0" hidden="1"/>
    </xf>
    <xf numFmtId="0" fontId="1" fillId="0" borderId="10" xfId="1" applyBorder="1" applyAlignment="1" applyProtection="1">
      <alignment horizontal="left" indent="1"/>
      <protection locked="0" hidden="1"/>
    </xf>
    <xf numFmtId="164" fontId="4" fillId="0" borderId="11" xfId="1" applyNumberFormat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left" vertical="center"/>
      <protection hidden="1"/>
    </xf>
    <xf numFmtId="164" fontId="4" fillId="0" borderId="12" xfId="1" applyNumberFormat="1" applyFont="1" applyBorder="1" applyAlignment="1" applyProtection="1">
      <alignment horizontal="center" vertical="center"/>
      <protection hidden="1"/>
    </xf>
    <xf numFmtId="165" fontId="2" fillId="0" borderId="12" xfId="1" applyNumberFormat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left" indent="1"/>
      <protection hidden="1"/>
    </xf>
    <xf numFmtId="165" fontId="2" fillId="0" borderId="13" xfId="1" applyNumberFormat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/>
      <protection locked="0" hidden="1"/>
    </xf>
    <xf numFmtId="0" fontId="2" fillId="0" borderId="15" xfId="1" applyFont="1" applyBorder="1" applyAlignment="1" applyProtection="1">
      <alignment horizontal="center"/>
      <protection locked="0" hidden="1"/>
    </xf>
    <xf numFmtId="0" fontId="2" fillId="0" borderId="15" xfId="1" applyFont="1" applyBorder="1" applyAlignment="1" applyProtection="1">
      <alignment horizontal="left" indent="1"/>
      <protection locked="0" hidden="1"/>
    </xf>
    <xf numFmtId="0" fontId="2" fillId="0" borderId="16" xfId="1" applyFont="1" applyBorder="1" applyAlignment="1" applyProtection="1">
      <alignment horizontal="left" indent="1"/>
      <protection locked="0" hidden="1"/>
    </xf>
    <xf numFmtId="0" fontId="2" fillId="0" borderId="17" xfId="1" applyFont="1" applyBorder="1" applyAlignment="1" applyProtection="1">
      <alignment horizontal="center"/>
      <protection locked="0" hidden="1"/>
    </xf>
    <xf numFmtId="0" fontId="1" fillId="0" borderId="15" xfId="1" applyBorder="1" applyProtection="1">
      <protection locked="0" hidden="1"/>
    </xf>
    <xf numFmtId="0" fontId="2" fillId="0" borderId="18" xfId="1" applyFont="1" applyBorder="1" applyAlignment="1" applyProtection="1">
      <alignment horizontal="center"/>
      <protection locked="0" hidden="1"/>
    </xf>
    <xf numFmtId="0" fontId="2" fillId="0" borderId="19" xfId="1" applyFont="1" applyBorder="1" applyAlignment="1" applyProtection="1">
      <alignment horizontal="center"/>
      <protection locked="0" hidden="1"/>
    </xf>
    <xf numFmtId="0" fontId="2" fillId="0" borderId="20" xfId="1" applyFont="1" applyBorder="1" applyAlignment="1" applyProtection="1">
      <alignment horizontal="left" indent="1"/>
      <protection locked="0" hidden="1"/>
    </xf>
    <xf numFmtId="0" fontId="2" fillId="0" borderId="21" xfId="1" applyFont="1" applyBorder="1" applyAlignment="1" applyProtection="1">
      <alignment horizontal="left" indent="1"/>
      <protection locked="0" hidden="1"/>
    </xf>
    <xf numFmtId="0" fontId="1" fillId="0" borderId="22" xfId="1" applyFont="1" applyBorder="1" applyAlignment="1" applyProtection="1">
      <alignment horizontal="left" indent="1"/>
      <protection locked="0" hidden="1"/>
    </xf>
    <xf numFmtId="0" fontId="2" fillId="0" borderId="23" xfId="1" applyFont="1" applyBorder="1" applyAlignment="1" applyProtection="1">
      <alignment horizontal="left" indent="1"/>
      <protection locked="0" hidden="1"/>
    </xf>
    <xf numFmtId="0" fontId="2" fillId="0" borderId="24" xfId="1" applyFont="1" applyBorder="1" applyAlignment="1" applyProtection="1">
      <alignment horizontal="left" indent="1"/>
      <protection locked="0" hidden="1"/>
    </xf>
    <xf numFmtId="0" fontId="2" fillId="0" borderId="25" xfId="1" applyFont="1" applyBorder="1" applyAlignment="1" applyProtection="1">
      <alignment horizontal="left" indent="1"/>
      <protection locked="0" hidden="1"/>
    </xf>
    <xf numFmtId="0" fontId="2" fillId="0" borderId="26" xfId="1" applyFont="1" applyBorder="1" applyAlignment="1" applyProtection="1">
      <alignment horizontal="left" indent="1"/>
      <protection locked="0" hidden="1"/>
    </xf>
    <xf numFmtId="0" fontId="3" fillId="0" borderId="27" xfId="1" applyFont="1" applyBorder="1" applyAlignment="1" applyProtection="1">
      <alignment horizontal="left" indent="1"/>
      <protection locked="0" hidden="1"/>
    </xf>
    <xf numFmtId="0" fontId="2" fillId="0" borderId="27" xfId="1" applyFont="1" applyBorder="1" applyAlignment="1" applyProtection="1">
      <alignment horizontal="left" indent="1"/>
      <protection locked="0" hidden="1"/>
    </xf>
    <xf numFmtId="0" fontId="2" fillId="0" borderId="7" xfId="1" applyFont="1" applyBorder="1" applyAlignment="1" applyProtection="1">
      <alignment horizontal="left" indent="1"/>
      <protection hidden="1"/>
    </xf>
    <xf numFmtId="166" fontId="5" fillId="0" borderId="15" xfId="1" applyNumberFormat="1" applyFont="1" applyBorder="1" applyAlignme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5" fillId="0" borderId="28" xfId="1" applyFont="1" applyFill="1" applyBorder="1" applyAlignment="1" applyProtection="1">
      <alignment horizontal="center"/>
      <protection hidden="1"/>
    </xf>
    <xf numFmtId="49" fontId="5" fillId="0" borderId="28" xfId="1" applyNumberFormat="1" applyFont="1" applyFill="1" applyBorder="1" applyAlignment="1" applyProtection="1">
      <alignment horizontal="center"/>
      <protection hidden="1"/>
    </xf>
    <xf numFmtId="0" fontId="5" fillId="0" borderId="15" xfId="1" applyFont="1" applyFill="1" applyBorder="1" applyAlignment="1" applyProtection="1">
      <alignment horizontal="center"/>
      <protection hidden="1"/>
    </xf>
    <xf numFmtId="49" fontId="5" fillId="0" borderId="15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5" fillId="0" borderId="0" xfId="1" applyFont="1" applyBorder="1" applyAlignment="1" applyProtection="1">
      <alignment horizontal="left" indent="1"/>
      <protection hidden="1"/>
    </xf>
    <xf numFmtId="0" fontId="2" fillId="0" borderId="0" xfId="1" applyFont="1" applyAlignment="1" applyProtection="1">
      <alignment horizontal="right" indent="1"/>
      <protection hidden="1"/>
    </xf>
    <xf numFmtId="0" fontId="5" fillId="0" borderId="15" xfId="1" applyFont="1" applyBorder="1" applyAlignment="1" applyProtection="1">
      <alignment horizontal="left" indent="1"/>
      <protection hidden="1"/>
    </xf>
    <xf numFmtId="0" fontId="5" fillId="0" borderId="15" xfId="1" applyFont="1" applyFill="1" applyBorder="1" applyAlignment="1" applyProtection="1">
      <alignment horizontal="left" indent="1"/>
      <protection hidden="1"/>
    </xf>
    <xf numFmtId="0" fontId="1" fillId="0" borderId="0" xfId="1" applyBorder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1" fillId="0" borderId="28" xfId="1" applyBorder="1" applyProtection="1">
      <protection hidden="1"/>
    </xf>
    <xf numFmtId="0" fontId="2" fillId="0" borderId="0" xfId="1" applyFont="1" applyAlignment="1" applyProtection="1">
      <alignment horizontal="left" indent="1"/>
      <protection hidden="1"/>
    </xf>
    <xf numFmtId="0" fontId="6" fillId="2" borderId="29" xfId="1" applyFont="1" applyFill="1" applyBorder="1" applyAlignment="1" applyProtection="1">
      <alignment horizontal="center" vertical="center"/>
      <protection locked="0" hidden="1"/>
    </xf>
    <xf numFmtId="0" fontId="7" fillId="0" borderId="30" xfId="1" applyFont="1" applyBorder="1" applyAlignment="1" applyProtection="1">
      <alignment horizontal="center" vertical="center"/>
      <protection hidden="1"/>
    </xf>
    <xf numFmtId="0" fontId="1" fillId="0" borderId="15" xfId="1" applyFont="1" applyFill="1" applyBorder="1" applyProtection="1">
      <protection hidden="1"/>
    </xf>
    <xf numFmtId="0" fontId="6" fillId="3" borderId="31" xfId="1" applyFont="1" applyFill="1" applyBorder="1" applyAlignment="1" applyProtection="1">
      <alignment horizontal="center" vertical="center"/>
      <protection locked="0" hidden="1"/>
    </xf>
    <xf numFmtId="0" fontId="1" fillId="0" borderId="32" xfId="1" applyFill="1" applyBorder="1" applyAlignment="1" applyProtection="1">
      <alignment vertical="center"/>
      <protection hidden="1"/>
    </xf>
    <xf numFmtId="0" fontId="8" fillId="2" borderId="29" xfId="1" applyFont="1" applyFill="1" applyBorder="1" applyAlignment="1" applyProtection="1">
      <alignment horizontal="center" vertical="center"/>
      <protection locked="0" hidden="1"/>
    </xf>
    <xf numFmtId="0" fontId="8" fillId="2" borderId="33" xfId="1" applyFont="1" applyFill="1" applyBorder="1" applyAlignment="1" applyProtection="1">
      <alignment horizontal="center" vertical="center"/>
      <protection locked="0" hidden="1"/>
    </xf>
    <xf numFmtId="0" fontId="8" fillId="2" borderId="34" xfId="1" applyFont="1" applyFill="1" applyBorder="1" applyAlignment="1" applyProtection="1">
      <alignment horizontal="center" vertical="center"/>
      <protection locked="0" hidden="1"/>
    </xf>
    <xf numFmtId="0" fontId="8" fillId="2" borderId="35" xfId="1" applyFont="1" applyFill="1" applyBorder="1" applyAlignment="1" applyProtection="1">
      <alignment horizontal="center" vertical="center"/>
      <protection locked="0" hidden="1"/>
    </xf>
    <xf numFmtId="0" fontId="7" fillId="0" borderId="3" xfId="1" applyFont="1" applyBorder="1" applyAlignment="1" applyProtection="1">
      <alignment horizontal="right" vertical="center"/>
      <protection hidden="1"/>
    </xf>
    <xf numFmtId="0" fontId="1" fillId="0" borderId="3" xfId="1" applyBorder="1" applyAlignment="1" applyProtection="1">
      <alignment vertical="center"/>
      <protection hidden="1"/>
    </xf>
    <xf numFmtId="0" fontId="1" fillId="0" borderId="2" xfId="1" applyBorder="1" applyAlignment="1" applyProtection="1">
      <alignment vertical="center"/>
      <protection hidden="1"/>
    </xf>
    <xf numFmtId="0" fontId="6" fillId="2" borderId="36" xfId="1" applyFont="1" applyFill="1" applyBorder="1" applyAlignment="1" applyProtection="1">
      <alignment horizontal="center" vertical="center"/>
      <protection locked="0" hidden="1"/>
    </xf>
    <xf numFmtId="0" fontId="8" fillId="0" borderId="37" xfId="1" applyFont="1" applyBorder="1" applyAlignment="1" applyProtection="1">
      <alignment horizontal="center" vertical="center"/>
      <protection hidden="1"/>
    </xf>
    <xf numFmtId="0" fontId="8" fillId="3" borderId="38" xfId="1" applyFont="1" applyFill="1" applyBorder="1" applyAlignment="1" applyProtection="1">
      <alignment horizontal="center" vertical="center"/>
      <protection locked="0" hidden="1"/>
    </xf>
    <xf numFmtId="0" fontId="8" fillId="3" borderId="39" xfId="1" applyFont="1" applyFill="1" applyBorder="1" applyAlignment="1" applyProtection="1">
      <alignment horizontal="center" vertical="center"/>
      <protection locked="0" hidden="1"/>
    </xf>
    <xf numFmtId="0" fontId="8" fillId="3" borderId="40" xfId="1" applyFont="1" applyFill="1" applyBorder="1" applyAlignment="1" applyProtection="1">
      <alignment horizontal="center" vertical="center"/>
      <protection locked="0" hidden="1"/>
    </xf>
    <xf numFmtId="0" fontId="8" fillId="3" borderId="41" xfId="1" applyFont="1" applyFill="1" applyBorder="1" applyAlignment="1" applyProtection="1">
      <alignment horizontal="center" vertical="center"/>
      <protection locked="0" hidden="1"/>
    </xf>
    <xf numFmtId="0" fontId="2" fillId="3" borderId="42" xfId="1" applyFont="1" applyFill="1" applyBorder="1" applyAlignment="1" applyProtection="1">
      <alignment horizontal="center" vertical="center"/>
      <protection locked="0" hidden="1"/>
    </xf>
    <xf numFmtId="164" fontId="5" fillId="4" borderId="43" xfId="1" applyNumberFormat="1" applyFont="1" applyFill="1" applyBorder="1" applyAlignment="1" applyProtection="1">
      <alignment horizontal="left" vertical="center" indent="1"/>
      <protection hidden="1"/>
    </xf>
    <xf numFmtId="0" fontId="1" fillId="0" borderId="0" xfId="1" applyFont="1" applyBorder="1" applyAlignment="1" applyProtection="1">
      <alignment horizontal="center" vertical="center"/>
      <protection hidden="1"/>
    </xf>
    <xf numFmtId="0" fontId="2" fillId="0" borderId="27" xfId="1" applyFont="1" applyBorder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horizontal="left" vertical="top" indent="1"/>
      <protection hidden="1"/>
    </xf>
    <xf numFmtId="1" fontId="3" fillId="0" borderId="0" xfId="1" applyNumberFormat="1" applyFont="1" applyAlignment="1" applyProtection="1">
      <alignment horizontal="center"/>
      <protection hidden="1"/>
    </xf>
    <xf numFmtId="0" fontId="1" fillId="0" borderId="8" xfId="1" applyFont="1" applyBorder="1" applyAlignment="1" applyProtection="1">
      <alignment horizontal="center" vertical="center"/>
      <protection hidden="1"/>
    </xf>
    <xf numFmtId="0" fontId="1" fillId="0" borderId="9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9" fillId="0" borderId="44" xfId="1" applyFont="1" applyBorder="1" applyAlignment="1" applyProtection="1">
      <alignment horizontal="left" vertical="center" indent="1"/>
      <protection locked="0"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1" fillId="0" borderId="45" xfId="1" applyFont="1" applyBorder="1" applyAlignment="1" applyProtection="1">
      <alignment horizontal="center" vertical="center"/>
      <protection hidden="1"/>
    </xf>
    <xf numFmtId="0" fontId="1" fillId="0" borderId="5" xfId="1" applyFont="1" applyBorder="1" applyAlignment="1" applyProtection="1">
      <alignment horizontal="center" vertical="center"/>
      <protection hidden="1"/>
    </xf>
    <xf numFmtId="0" fontId="2" fillId="0" borderId="46" xfId="1" applyFont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" fillId="2" borderId="47" xfId="1" applyFont="1" applyFill="1" applyBorder="1" applyAlignment="1" applyProtection="1">
      <alignment horizontal="center" vertical="center"/>
      <protection locked="0" hidden="1"/>
    </xf>
    <xf numFmtId="0" fontId="1" fillId="0" borderId="48" xfId="1" applyFont="1" applyBorder="1" applyAlignment="1" applyProtection="1">
      <alignment horizontal="center" vertical="center"/>
      <protection hidden="1"/>
    </xf>
    <xf numFmtId="0" fontId="1" fillId="0" borderId="49" xfId="1" applyFont="1" applyBorder="1" applyAlignment="1" applyProtection="1">
      <alignment horizontal="center" vertical="center"/>
      <protection hidden="1"/>
    </xf>
    <xf numFmtId="0" fontId="7" fillId="2" borderId="50" xfId="1" applyFont="1" applyFill="1" applyBorder="1" applyAlignment="1" applyProtection="1">
      <alignment horizontal="center" vertical="center"/>
      <protection locked="0" hidden="1"/>
    </xf>
    <xf numFmtId="0" fontId="1" fillId="2" borderId="51" xfId="1" applyFont="1" applyFill="1" applyBorder="1" applyAlignment="1" applyProtection="1">
      <alignment horizontal="center" vertical="center"/>
      <protection locked="0" hidden="1"/>
    </xf>
    <xf numFmtId="0" fontId="1" fillId="0" borderId="52" xfId="1" applyFont="1" applyBorder="1" applyAlignment="1" applyProtection="1">
      <alignment horizontal="center" vertical="center"/>
      <protection hidden="1"/>
    </xf>
    <xf numFmtId="0" fontId="1" fillId="0" borderId="53" xfId="1" applyFont="1" applyBorder="1" applyAlignment="1" applyProtection="1">
      <alignment horizontal="center" vertical="center"/>
      <protection hidden="1"/>
    </xf>
    <xf numFmtId="0" fontId="7" fillId="2" borderId="54" xfId="1" applyFont="1" applyFill="1" applyBorder="1" applyAlignment="1" applyProtection="1">
      <alignment horizontal="center" vertical="center"/>
      <protection locked="0" hidden="1"/>
    </xf>
    <xf numFmtId="0" fontId="9" fillId="0" borderId="44" xfId="1" applyFont="1" applyBorder="1" applyAlignment="1" applyProtection="1">
      <alignment horizontal="left" vertical="center" indent="1"/>
      <protection hidden="1"/>
    </xf>
    <xf numFmtId="0" fontId="9" fillId="0" borderId="55" xfId="1" applyFont="1" applyBorder="1" applyAlignment="1" applyProtection="1">
      <alignment horizontal="left" vertical="center" indent="1"/>
      <protection locked="0" hidden="1"/>
    </xf>
    <xf numFmtId="0" fontId="1" fillId="0" borderId="26" xfId="1" applyFont="1" applyBorder="1" applyAlignment="1" applyProtection="1">
      <alignment horizontal="center" vertical="center"/>
      <protection hidden="1"/>
    </xf>
    <xf numFmtId="0" fontId="9" fillId="0" borderId="56" xfId="1" applyFont="1" applyBorder="1" applyAlignment="1" applyProtection="1">
      <alignment horizontal="left" vertical="center" indent="1"/>
      <protection locked="0" hidden="1"/>
    </xf>
    <xf numFmtId="0" fontId="1" fillId="2" borderId="57" xfId="1" applyFont="1" applyFill="1" applyBorder="1" applyAlignment="1" applyProtection="1">
      <alignment horizontal="center" vertical="center"/>
      <protection locked="0" hidden="1"/>
    </xf>
    <xf numFmtId="0" fontId="1" fillId="0" borderId="58" xfId="1" applyFont="1" applyBorder="1" applyAlignment="1" applyProtection="1">
      <alignment horizontal="center" vertical="center"/>
      <protection hidden="1"/>
    </xf>
    <xf numFmtId="0" fontId="1" fillId="0" borderId="59" xfId="1" applyFont="1" applyBorder="1" applyAlignment="1" applyProtection="1">
      <alignment horizontal="center" vertical="center"/>
      <protection hidden="1"/>
    </xf>
    <xf numFmtId="0" fontId="7" fillId="2" borderId="44" xfId="1" applyFont="1" applyFill="1" applyBorder="1" applyAlignment="1" applyProtection="1">
      <alignment horizontal="center" vertical="center"/>
      <protection locked="0" hidden="1"/>
    </xf>
    <xf numFmtId="0" fontId="2" fillId="0" borderId="6" xfId="1" applyFont="1" applyBorder="1" applyAlignment="1" applyProtection="1">
      <alignment horizontal="center" vertical="top"/>
      <protection hidden="1"/>
    </xf>
    <xf numFmtId="0" fontId="2" fillId="0" borderId="0" xfId="1" applyFont="1" applyBorder="1" applyAlignment="1" applyProtection="1">
      <alignment horizontal="center" vertical="top"/>
      <protection hidden="1"/>
    </xf>
    <xf numFmtId="0" fontId="2" fillId="0" borderId="60" xfId="1" applyFont="1" applyBorder="1" applyAlignment="1" applyProtection="1">
      <alignment horizontal="center" vertical="top"/>
      <protection hidden="1"/>
    </xf>
    <xf numFmtId="0" fontId="2" fillId="0" borderId="61" xfId="1" applyFont="1" applyBorder="1" applyAlignment="1" applyProtection="1">
      <alignment horizontal="center" vertical="top"/>
      <protection hidden="1"/>
    </xf>
    <xf numFmtId="0" fontId="2" fillId="0" borderId="62" xfId="1" applyFont="1" applyBorder="1" applyAlignment="1" applyProtection="1">
      <alignment horizontal="center" vertical="top"/>
      <protection hidden="1"/>
    </xf>
    <xf numFmtId="0" fontId="2" fillId="0" borderId="31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horizontal="left" indent="1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2" fillId="0" borderId="45" xfId="1" applyFont="1" applyBorder="1" applyAlignment="1" applyProtection="1">
      <alignment horizontal="center"/>
      <protection hidden="1"/>
    </xf>
    <xf numFmtId="0" fontId="2" fillId="0" borderId="46" xfId="1" applyFont="1" applyBorder="1" applyAlignment="1" applyProtection="1">
      <alignment horizontal="left" indent="1"/>
      <protection hidden="1"/>
    </xf>
    <xf numFmtId="0" fontId="10" fillId="3" borderId="63" xfId="1" applyFont="1" applyFill="1" applyBorder="1" applyAlignment="1" applyProtection="1">
      <alignment horizontal="left" vertical="center" indent="1"/>
      <protection hidden="1"/>
    </xf>
    <xf numFmtId="0" fontId="7" fillId="0" borderId="2" xfId="1" applyFont="1" applyFill="1" applyBorder="1" applyAlignment="1" applyProtection="1">
      <alignment horizontal="left" vertical="top" indent="1"/>
      <protection hidden="1"/>
    </xf>
    <xf numFmtId="0" fontId="3" fillId="0" borderId="0" xfId="1" applyFont="1" applyBorder="1" applyAlignment="1" applyProtection="1">
      <alignment horizontal="center" vertical="top" wrapText="1"/>
      <protection hidden="1"/>
    </xf>
    <xf numFmtId="166" fontId="9" fillId="0" borderId="15" xfId="1" applyNumberFormat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9" fillId="0" borderId="15" xfId="1" applyFont="1" applyBorder="1" applyAlignment="1" applyProtection="1">
      <alignment horizontal="left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11" fillId="0" borderId="0" xfId="1" applyFont="1" applyBorder="1" applyAlignment="1" applyProtection="1">
      <alignment horizontal="center"/>
      <protection hidden="1"/>
    </xf>
    <xf numFmtId="0" fontId="13" fillId="0" borderId="0" xfId="2" applyProtection="1">
      <protection hidden="1"/>
    </xf>
    <xf numFmtId="49" fontId="13" fillId="0" borderId="0" xfId="2" applyNumberFormat="1" applyProtection="1">
      <protection hidden="1"/>
    </xf>
    <xf numFmtId="0" fontId="13" fillId="0" borderId="0" xfId="2" applyProtection="1">
      <protection locked="0" hidden="1"/>
    </xf>
    <xf numFmtId="49" fontId="13" fillId="0" borderId="0" xfId="2" applyNumberFormat="1" applyProtection="1">
      <protection locked="0" hidden="1"/>
    </xf>
    <xf numFmtId="0" fontId="13" fillId="0" borderId="64" xfId="2" applyBorder="1" applyProtection="1">
      <protection locked="0" hidden="1"/>
    </xf>
    <xf numFmtId="0" fontId="13" fillId="0" borderId="65" xfId="2" applyBorder="1" applyProtection="1">
      <protection locked="0" hidden="1"/>
    </xf>
    <xf numFmtId="0" fontId="13" fillId="0" borderId="66" xfId="2" applyBorder="1" applyProtection="1">
      <protection locked="0" hidden="1"/>
    </xf>
    <xf numFmtId="0" fontId="13" fillId="0" borderId="67" xfId="2" applyBorder="1" applyAlignment="1" applyProtection="1">
      <alignment horizontal="left" indent="1"/>
      <protection locked="0" hidden="1"/>
    </xf>
    <xf numFmtId="0" fontId="2" fillId="0" borderId="68" xfId="2" applyFont="1" applyBorder="1" applyAlignment="1" applyProtection="1">
      <alignment horizontal="center"/>
      <protection hidden="1"/>
    </xf>
    <xf numFmtId="0" fontId="13" fillId="0" borderId="69" xfId="2" applyBorder="1" applyAlignment="1" applyProtection="1">
      <alignment horizontal="left" vertical="center" wrapText="1" indent="1"/>
      <protection hidden="1"/>
    </xf>
    <xf numFmtId="0" fontId="13" fillId="0" borderId="70" xfId="2" applyBorder="1" applyAlignment="1" applyProtection="1">
      <alignment horizontal="left" vertical="center" wrapText="1" indent="1"/>
      <protection hidden="1"/>
    </xf>
    <xf numFmtId="0" fontId="13" fillId="0" borderId="71" xfId="2" applyBorder="1" applyAlignment="1" applyProtection="1">
      <alignment horizontal="left" vertical="center" wrapText="1" indent="1"/>
      <protection hidden="1"/>
    </xf>
    <xf numFmtId="0" fontId="2" fillId="0" borderId="72" xfId="2" applyFont="1" applyBorder="1" applyAlignment="1" applyProtection="1">
      <alignment horizontal="left" indent="1"/>
      <protection locked="0" hidden="1"/>
    </xf>
    <xf numFmtId="0" fontId="2" fillId="0" borderId="68" xfId="2" applyFont="1" applyBorder="1" applyAlignment="1" applyProtection="1">
      <alignment horizontal="left" indent="1"/>
      <protection locked="0" hidden="1"/>
    </xf>
    <xf numFmtId="0" fontId="2" fillId="0" borderId="73" xfId="2" applyFont="1" applyBorder="1" applyAlignment="1" applyProtection="1">
      <alignment horizontal="left" indent="1"/>
      <protection locked="0" hidden="1"/>
    </xf>
    <xf numFmtId="0" fontId="2" fillId="0" borderId="69" xfId="2" applyFont="1" applyBorder="1" applyAlignment="1" applyProtection="1">
      <alignment horizontal="left" vertical="center" wrapText="1" indent="1"/>
      <protection hidden="1"/>
    </xf>
    <xf numFmtId="0" fontId="2" fillId="0" borderId="70" xfId="2" applyFont="1" applyBorder="1" applyAlignment="1" applyProtection="1">
      <alignment horizontal="left" vertical="center" wrapText="1" indent="1"/>
      <protection hidden="1"/>
    </xf>
    <xf numFmtId="0" fontId="2" fillId="0" borderId="71" xfId="2" applyFont="1" applyBorder="1" applyAlignment="1" applyProtection="1">
      <alignment horizontal="left" vertical="center" wrapText="1" indent="1"/>
      <protection hidden="1"/>
    </xf>
    <xf numFmtId="0" fontId="13" fillId="0" borderId="72" xfId="2" applyBorder="1" applyAlignment="1" applyProtection="1">
      <alignment horizontal="left" indent="1"/>
      <protection locked="0" hidden="1"/>
    </xf>
    <xf numFmtId="0" fontId="13" fillId="0" borderId="68" xfId="2" applyBorder="1" applyAlignment="1" applyProtection="1">
      <alignment horizontal="left" indent="1"/>
      <protection locked="0" hidden="1"/>
    </xf>
    <xf numFmtId="0" fontId="13" fillId="0" borderId="73" xfId="2" applyBorder="1" applyAlignment="1" applyProtection="1">
      <alignment horizontal="left" indent="1"/>
      <protection locked="0" hidden="1"/>
    </xf>
    <xf numFmtId="0" fontId="2" fillId="0" borderId="0" xfId="2" applyFont="1" applyBorder="1" applyAlignment="1" applyProtection="1">
      <alignment horizontal="left" indent="1"/>
      <protection locked="0" hidden="1"/>
    </xf>
    <xf numFmtId="0" fontId="14" fillId="0" borderId="0" xfId="2" applyFont="1" applyBorder="1" applyAlignment="1" applyProtection="1">
      <alignment horizontal="left" indent="1"/>
      <protection locked="0" hidden="1"/>
    </xf>
    <xf numFmtId="0" fontId="13" fillId="0" borderId="69" xfId="2" applyBorder="1" applyAlignment="1" applyProtection="1">
      <alignment horizontal="left" wrapText="1" indent="1"/>
      <protection locked="0" hidden="1"/>
    </xf>
    <xf numFmtId="0" fontId="13" fillId="0" borderId="70" xfId="2" applyBorder="1" applyAlignment="1" applyProtection="1">
      <alignment horizontal="left" wrapText="1" indent="1"/>
      <protection locked="0" hidden="1"/>
    </xf>
    <xf numFmtId="0" fontId="13" fillId="0" borderId="71" xfId="2" applyBorder="1" applyAlignment="1" applyProtection="1">
      <alignment horizontal="left" indent="1"/>
      <protection locked="0" hidden="1"/>
    </xf>
    <xf numFmtId="164" fontId="4" fillId="0" borderId="74" xfId="2" applyNumberFormat="1" applyFont="1" applyBorder="1" applyAlignment="1" applyProtection="1">
      <alignment horizontal="center" vertical="center"/>
      <protection hidden="1"/>
    </xf>
    <xf numFmtId="0" fontId="2" fillId="0" borderId="75" xfId="2" applyFont="1" applyBorder="1" applyAlignment="1" applyProtection="1">
      <alignment horizontal="left" vertical="center"/>
      <protection hidden="1"/>
    </xf>
    <xf numFmtId="0" fontId="2" fillId="0" borderId="76" xfId="2" applyFont="1" applyBorder="1" applyAlignment="1" applyProtection="1">
      <alignment horizontal="left" vertical="center"/>
      <protection hidden="1"/>
    </xf>
    <xf numFmtId="0" fontId="2" fillId="0" borderId="77" xfId="2" applyFont="1" applyBorder="1" applyAlignment="1" applyProtection="1">
      <alignment horizontal="left" vertical="center"/>
      <protection hidden="1"/>
    </xf>
    <xf numFmtId="164" fontId="4" fillId="0" borderId="78" xfId="2" applyNumberFormat="1" applyFont="1" applyBorder="1" applyAlignment="1" applyProtection="1">
      <alignment horizontal="center" vertical="center"/>
      <protection hidden="1"/>
    </xf>
    <xf numFmtId="167" fontId="2" fillId="0" borderId="78" xfId="2" applyNumberFormat="1" applyFont="1" applyBorder="1" applyAlignment="1" applyProtection="1">
      <alignment horizontal="center" vertical="center"/>
      <protection hidden="1"/>
    </xf>
    <xf numFmtId="0" fontId="2" fillId="0" borderId="0" xfId="2" applyFont="1" applyBorder="1" applyAlignment="1" applyProtection="1">
      <alignment horizontal="left" indent="1"/>
      <protection hidden="1"/>
    </xf>
    <xf numFmtId="167" fontId="2" fillId="0" borderId="79" xfId="2" applyNumberFormat="1" applyFont="1" applyBorder="1" applyAlignment="1" applyProtection="1">
      <alignment horizontal="center" vertical="center"/>
      <protection hidden="1"/>
    </xf>
    <xf numFmtId="0" fontId="2" fillId="0" borderId="80" xfId="2" applyFont="1" applyBorder="1" applyAlignment="1" applyProtection="1">
      <alignment horizontal="center"/>
      <protection locked="0" hidden="1"/>
    </xf>
    <xf numFmtId="0" fontId="2" fillId="0" borderId="81" xfId="2" applyFont="1" applyBorder="1" applyAlignment="1" applyProtection="1">
      <alignment horizontal="center"/>
      <protection locked="0" hidden="1"/>
    </xf>
    <xf numFmtId="0" fontId="2" fillId="0" borderId="81" xfId="2" applyFont="1" applyBorder="1" applyAlignment="1" applyProtection="1">
      <alignment horizontal="left" indent="1"/>
      <protection locked="0" hidden="1"/>
    </xf>
    <xf numFmtId="0" fontId="2" fillId="0" borderId="82" xfId="2" applyFont="1" applyBorder="1" applyAlignment="1" applyProtection="1">
      <alignment horizontal="left" indent="1"/>
      <protection locked="0" hidden="1"/>
    </xf>
    <xf numFmtId="0" fontId="2" fillId="0" borderId="83" xfId="2" applyFont="1" applyBorder="1" applyAlignment="1" applyProtection="1">
      <alignment horizontal="center"/>
      <protection locked="0" hidden="1"/>
    </xf>
    <xf numFmtId="0" fontId="13" fillId="0" borderId="81" xfId="2" applyBorder="1" applyProtection="1">
      <protection locked="0" hidden="1"/>
    </xf>
    <xf numFmtId="0" fontId="2" fillId="0" borderId="84" xfId="2" applyFont="1" applyBorder="1" applyAlignment="1" applyProtection="1">
      <alignment horizontal="center"/>
      <protection locked="0" hidden="1"/>
    </xf>
    <xf numFmtId="0" fontId="2" fillId="0" borderId="85" xfId="2" applyFont="1" applyBorder="1" applyAlignment="1" applyProtection="1">
      <alignment horizontal="center"/>
      <protection locked="0" hidden="1"/>
    </xf>
    <xf numFmtId="0" fontId="2" fillId="0" borderId="86" xfId="2" applyFont="1" applyBorder="1" applyAlignment="1" applyProtection="1">
      <alignment horizontal="left" indent="1"/>
      <protection locked="0" hidden="1"/>
    </xf>
    <xf numFmtId="0" fontId="2" fillId="0" borderId="87" xfId="2" applyFont="1" applyBorder="1" applyAlignment="1" applyProtection="1">
      <alignment horizontal="left" indent="1"/>
      <protection locked="0" hidden="1"/>
    </xf>
    <xf numFmtId="0" fontId="1" fillId="0" borderId="88" xfId="2" applyFont="1" applyBorder="1" applyAlignment="1" applyProtection="1">
      <alignment horizontal="left" indent="1"/>
      <protection locked="0" hidden="1"/>
    </xf>
    <xf numFmtId="0" fontId="2" fillId="0" borderId="89" xfId="2" applyFont="1" applyBorder="1" applyAlignment="1" applyProtection="1">
      <alignment horizontal="left" indent="1"/>
      <protection locked="0" hidden="1"/>
    </xf>
    <xf numFmtId="0" fontId="2" fillId="0" borderId="90" xfId="2" applyFont="1" applyBorder="1" applyAlignment="1" applyProtection="1">
      <alignment horizontal="left" indent="1"/>
      <protection locked="0" hidden="1"/>
    </xf>
    <xf numFmtId="0" fontId="2" fillId="0" borderId="91" xfId="2" applyFont="1" applyBorder="1" applyAlignment="1" applyProtection="1">
      <alignment horizontal="left" indent="1"/>
      <protection locked="0" hidden="1"/>
    </xf>
    <xf numFmtId="0" fontId="2" fillId="0" borderId="92" xfId="2" applyFont="1" applyBorder="1" applyAlignment="1" applyProtection="1">
      <alignment horizontal="left" indent="1"/>
      <protection locked="0" hidden="1"/>
    </xf>
    <xf numFmtId="0" fontId="14" fillId="0" borderId="93" xfId="2" applyFont="1" applyBorder="1" applyAlignment="1" applyProtection="1">
      <alignment horizontal="left" indent="1"/>
      <protection locked="0" hidden="1"/>
    </xf>
    <xf numFmtId="0" fontId="2" fillId="0" borderId="93" xfId="2" applyFont="1" applyBorder="1" applyAlignment="1" applyProtection="1">
      <alignment horizontal="left" indent="1"/>
      <protection locked="0" hidden="1"/>
    </xf>
    <xf numFmtId="0" fontId="1" fillId="0" borderId="72" xfId="2" applyFont="1" applyBorder="1" applyAlignment="1" applyProtection="1">
      <alignment horizontal="left" indent="1"/>
      <protection locked="0" hidden="1"/>
    </xf>
    <xf numFmtId="0" fontId="1" fillId="0" borderId="68" xfId="2" applyFont="1" applyBorder="1" applyAlignment="1" applyProtection="1">
      <alignment horizontal="left" indent="1"/>
      <protection locked="0" hidden="1"/>
    </xf>
    <xf numFmtId="0" fontId="1" fillId="0" borderId="73" xfId="2" applyFont="1" applyBorder="1" applyAlignment="1" applyProtection="1">
      <alignment horizontal="left" indent="1"/>
      <protection locked="0" hidden="1"/>
    </xf>
    <xf numFmtId="0" fontId="2" fillId="0" borderId="72" xfId="2" applyFont="1" applyBorder="1" applyAlignment="1" applyProtection="1">
      <alignment horizontal="left" indent="1"/>
      <protection hidden="1"/>
    </xf>
    <xf numFmtId="0" fontId="2" fillId="0" borderId="68" xfId="2" applyFont="1" applyBorder="1" applyAlignment="1" applyProtection="1">
      <alignment horizontal="left" indent="1"/>
      <protection hidden="1"/>
    </xf>
    <xf numFmtId="0" fontId="2" fillId="0" borderId="73" xfId="2" applyFont="1" applyBorder="1" applyAlignment="1" applyProtection="1">
      <alignment horizontal="left" indent="1"/>
      <protection hidden="1"/>
    </xf>
    <xf numFmtId="0" fontId="5" fillId="0" borderId="94" xfId="2" applyFont="1" applyBorder="1" applyAlignment="1" applyProtection="1">
      <protection hidden="1"/>
    </xf>
    <xf numFmtId="14" fontId="5" fillId="0" borderId="94" xfId="2" applyNumberFormat="1" applyFont="1" applyBorder="1" applyAlignment="1" applyProtection="1">
      <protection hidden="1"/>
    </xf>
    <xf numFmtId="0" fontId="2" fillId="0" borderId="0" xfId="2" applyFont="1" applyAlignment="1" applyProtection="1">
      <alignment horizontal="right"/>
      <protection hidden="1"/>
    </xf>
    <xf numFmtId="0" fontId="5" fillId="0" borderId="95" xfId="2" applyFont="1" applyFill="1" applyBorder="1" applyAlignment="1" applyProtection="1">
      <alignment horizontal="center"/>
      <protection hidden="1"/>
    </xf>
    <xf numFmtId="49" fontId="5" fillId="0" borderId="95" xfId="2" applyNumberFormat="1" applyFont="1" applyFill="1" applyBorder="1" applyAlignment="1" applyProtection="1">
      <alignment horizontal="center"/>
      <protection hidden="1"/>
    </xf>
    <xf numFmtId="0" fontId="5" fillId="0" borderId="94" xfId="2" applyFont="1" applyFill="1" applyBorder="1" applyAlignment="1" applyProtection="1">
      <alignment horizontal="center"/>
      <protection hidden="1"/>
    </xf>
    <xf numFmtId="49" fontId="5" fillId="0" borderId="94" xfId="2" applyNumberFormat="1" applyFont="1" applyFill="1" applyBorder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15" fillId="0" borderId="0" xfId="2" applyFont="1" applyBorder="1" applyAlignment="1" applyProtection="1">
      <alignment horizontal="left" indent="1"/>
      <protection hidden="1"/>
    </xf>
    <xf numFmtId="0" fontId="2" fillId="0" borderId="0" xfId="2" applyFont="1" applyAlignment="1" applyProtection="1">
      <alignment horizontal="right" indent="1"/>
      <protection hidden="1"/>
    </xf>
    <xf numFmtId="0" fontId="5" fillId="0" borderId="0" xfId="2" applyFont="1" applyBorder="1" applyAlignment="1" applyProtection="1">
      <alignment horizontal="left" indent="1"/>
      <protection hidden="1"/>
    </xf>
    <xf numFmtId="0" fontId="15" fillId="0" borderId="94" xfId="2" applyFont="1" applyBorder="1" applyAlignment="1" applyProtection="1">
      <alignment horizontal="left" indent="1"/>
      <protection hidden="1"/>
    </xf>
    <xf numFmtId="0" fontId="5" fillId="0" borderId="94" xfId="2" applyFont="1" applyFill="1" applyBorder="1" applyAlignment="1" applyProtection="1">
      <alignment horizontal="left" indent="1"/>
      <protection hidden="1"/>
    </xf>
    <xf numFmtId="0" fontId="15" fillId="0" borderId="94" xfId="2" applyFont="1" applyFill="1" applyBorder="1" applyAlignment="1" applyProtection="1">
      <alignment horizontal="left" indent="1"/>
      <protection hidden="1"/>
    </xf>
    <xf numFmtId="0" fontId="13" fillId="0" borderId="0" xfId="2" applyBorder="1" applyProtection="1">
      <protection hidden="1"/>
    </xf>
    <xf numFmtId="0" fontId="2" fillId="0" borderId="0" xfId="2" applyFont="1" applyBorder="1" applyAlignment="1" applyProtection="1">
      <alignment horizontal="right"/>
      <protection hidden="1"/>
    </xf>
    <xf numFmtId="0" fontId="13" fillId="0" borderId="95" xfId="2" applyBorder="1" applyProtection="1">
      <protection hidden="1"/>
    </xf>
    <xf numFmtId="0" fontId="2" fillId="0" borderId="0" xfId="2" applyFont="1" applyAlignment="1" applyProtection="1">
      <alignment horizontal="left" indent="1"/>
      <protection hidden="1"/>
    </xf>
    <xf numFmtId="0" fontId="6" fillId="5" borderId="96" xfId="2" applyFont="1" applyFill="1" applyBorder="1" applyAlignment="1" applyProtection="1">
      <alignment horizontal="center" vertical="center"/>
      <protection locked="0" hidden="1"/>
    </xf>
    <xf numFmtId="0" fontId="7" fillId="0" borderId="97" xfId="2" applyFont="1" applyBorder="1" applyAlignment="1" applyProtection="1">
      <alignment horizontal="center" vertical="center"/>
      <protection hidden="1"/>
    </xf>
    <xf numFmtId="0" fontId="7" fillId="0" borderId="98" xfId="2" applyFont="1" applyBorder="1" applyAlignment="1" applyProtection="1">
      <alignment horizontal="center" vertical="center"/>
      <protection hidden="1"/>
    </xf>
    <xf numFmtId="0" fontId="13" fillId="0" borderId="94" xfId="2" applyFill="1" applyBorder="1" applyProtection="1">
      <protection hidden="1"/>
    </xf>
    <xf numFmtId="0" fontId="6" fillId="6" borderId="99" xfId="2" applyFont="1" applyFill="1" applyBorder="1" applyAlignment="1" applyProtection="1">
      <alignment horizontal="center" vertical="center"/>
      <protection locked="0" hidden="1"/>
    </xf>
    <xf numFmtId="0" fontId="13" fillId="0" borderId="100" xfId="2" applyFill="1" applyBorder="1" applyAlignment="1" applyProtection="1">
      <alignment vertical="center"/>
      <protection hidden="1"/>
    </xf>
    <xf numFmtId="0" fontId="8" fillId="5" borderId="96" xfId="2" applyFont="1" applyFill="1" applyBorder="1" applyAlignment="1" applyProtection="1">
      <alignment horizontal="center" vertical="center"/>
      <protection locked="0" hidden="1"/>
    </xf>
    <xf numFmtId="0" fontId="8" fillId="5" borderId="101" xfId="2" applyFont="1" applyFill="1" applyBorder="1" applyAlignment="1" applyProtection="1">
      <alignment horizontal="center" vertical="center"/>
      <protection locked="0" hidden="1"/>
    </xf>
    <xf numFmtId="0" fontId="8" fillId="5" borderId="102" xfId="2" applyFont="1" applyFill="1" applyBorder="1" applyAlignment="1" applyProtection="1">
      <alignment horizontal="center" vertical="center"/>
      <protection locked="0" hidden="1"/>
    </xf>
    <xf numFmtId="0" fontId="8" fillId="5" borderId="103" xfId="2" applyFont="1" applyFill="1" applyBorder="1" applyAlignment="1" applyProtection="1">
      <alignment horizontal="center" vertical="center"/>
      <protection locked="0" hidden="1"/>
    </xf>
    <xf numFmtId="0" fontId="7" fillId="0" borderId="66" xfId="2" applyFont="1" applyBorder="1" applyAlignment="1" applyProtection="1">
      <alignment horizontal="right" vertical="center"/>
      <protection hidden="1"/>
    </xf>
    <xf numFmtId="0" fontId="13" fillId="0" borderId="66" xfId="2" applyBorder="1" applyAlignment="1" applyProtection="1">
      <alignment vertical="center"/>
      <protection hidden="1"/>
    </xf>
    <xf numFmtId="0" fontId="13" fillId="0" borderId="65" xfId="2" applyBorder="1" applyAlignment="1" applyProtection="1">
      <alignment vertical="center"/>
      <protection hidden="1"/>
    </xf>
    <xf numFmtId="0" fontId="6" fillId="5" borderId="104" xfId="2" applyFont="1" applyFill="1" applyBorder="1" applyAlignment="1" applyProtection="1">
      <alignment horizontal="center" vertical="center"/>
      <protection locked="0" hidden="1"/>
    </xf>
    <xf numFmtId="0" fontId="8" fillId="0" borderId="105" xfId="2" applyFont="1" applyBorder="1" applyAlignment="1" applyProtection="1">
      <alignment horizontal="center" vertical="center"/>
      <protection hidden="1"/>
    </xf>
    <xf numFmtId="0" fontId="8" fillId="6" borderId="106" xfId="2" applyFont="1" applyFill="1" applyBorder="1" applyAlignment="1" applyProtection="1">
      <alignment horizontal="center" vertical="center"/>
      <protection locked="0" hidden="1"/>
    </xf>
    <xf numFmtId="0" fontId="8" fillId="6" borderId="107" xfId="2" applyFont="1" applyFill="1" applyBorder="1" applyAlignment="1" applyProtection="1">
      <alignment horizontal="center" vertical="center"/>
      <protection locked="0" hidden="1"/>
    </xf>
    <xf numFmtId="0" fontId="8" fillId="6" borderId="108" xfId="2" applyFont="1" applyFill="1" applyBorder="1" applyAlignment="1" applyProtection="1">
      <alignment horizontal="center" vertical="center"/>
      <protection locked="0" hidden="1"/>
    </xf>
    <xf numFmtId="0" fontId="8" fillId="6" borderId="109" xfId="2" applyFont="1" applyFill="1" applyBorder="1" applyAlignment="1" applyProtection="1">
      <alignment horizontal="center" vertical="center"/>
      <protection locked="0" hidden="1"/>
    </xf>
    <xf numFmtId="0" fontId="2" fillId="6" borderId="104" xfId="2" applyFont="1" applyFill="1" applyBorder="1" applyAlignment="1" applyProtection="1">
      <alignment horizontal="center" vertical="center"/>
      <protection locked="0" hidden="1"/>
    </xf>
    <xf numFmtId="164" fontId="13" fillId="7" borderId="110" xfId="2" applyNumberFormat="1" applyFill="1" applyBorder="1" applyAlignment="1" applyProtection="1">
      <alignment horizontal="left" vertical="center" indent="1"/>
      <protection hidden="1"/>
    </xf>
    <xf numFmtId="164" fontId="5" fillId="7" borderId="111" xfId="2" applyNumberFormat="1" applyFont="1" applyFill="1" applyBorder="1" applyAlignment="1" applyProtection="1">
      <alignment horizontal="left" vertical="center" indent="1"/>
      <protection hidden="1"/>
    </xf>
    <xf numFmtId="0" fontId="6" fillId="5" borderId="112" xfId="2" applyFont="1" applyFill="1" applyBorder="1" applyAlignment="1" applyProtection="1">
      <alignment horizontal="center" vertical="center"/>
      <protection locked="0" hidden="1"/>
    </xf>
    <xf numFmtId="0" fontId="1" fillId="0" borderId="0" xfId="2" applyFont="1" applyBorder="1" applyAlignment="1" applyProtection="1">
      <alignment horizontal="center" vertical="center"/>
      <protection hidden="1"/>
    </xf>
    <xf numFmtId="0" fontId="2" fillId="0" borderId="93" xfId="2" applyFont="1" applyBorder="1" applyAlignment="1" applyProtection="1">
      <alignment horizontal="center" vertical="center"/>
      <protection hidden="1"/>
    </xf>
    <xf numFmtId="0" fontId="9" fillId="0" borderId="0" xfId="2" applyFont="1" applyBorder="1" applyAlignment="1" applyProtection="1">
      <alignment horizontal="left" vertical="top" indent="1"/>
      <protection hidden="1"/>
    </xf>
    <xf numFmtId="1" fontId="14" fillId="0" borderId="0" xfId="2" applyNumberFormat="1" applyFont="1" applyAlignment="1" applyProtection="1">
      <alignment horizontal="center"/>
      <protection hidden="1"/>
    </xf>
    <xf numFmtId="0" fontId="6" fillId="5" borderId="113" xfId="2" applyFont="1" applyFill="1" applyBorder="1" applyAlignment="1" applyProtection="1">
      <alignment horizontal="center" vertical="center"/>
      <protection locked="0" hidden="1"/>
    </xf>
    <xf numFmtId="0" fontId="1" fillId="0" borderId="69" xfId="2" applyFont="1" applyBorder="1" applyAlignment="1" applyProtection="1">
      <alignment horizontal="center" vertical="center"/>
      <protection hidden="1"/>
    </xf>
    <xf numFmtId="0" fontId="1" fillId="0" borderId="70" xfId="2" applyFont="1" applyBorder="1" applyAlignment="1" applyProtection="1">
      <alignment horizontal="center" vertical="center"/>
      <protection hidden="1"/>
    </xf>
    <xf numFmtId="0" fontId="2" fillId="0" borderId="71" xfId="2" applyFont="1" applyBorder="1" applyAlignment="1" applyProtection="1">
      <alignment horizontal="center" vertical="center"/>
      <protection hidden="1"/>
    </xf>
    <xf numFmtId="0" fontId="9" fillId="0" borderId="80" xfId="2" applyFont="1" applyBorder="1" applyAlignment="1" applyProtection="1">
      <alignment horizontal="left" vertical="center" indent="1"/>
      <protection locked="0" hidden="1"/>
    </xf>
    <xf numFmtId="0" fontId="9" fillId="0" borderId="114" xfId="2" applyFont="1" applyBorder="1" applyAlignment="1" applyProtection="1">
      <alignment horizontal="left" vertical="center" indent="1"/>
      <protection locked="0" hidden="1"/>
    </xf>
    <xf numFmtId="0" fontId="9" fillId="0" borderId="0" xfId="2" applyFont="1" applyBorder="1" applyAlignment="1" applyProtection="1">
      <alignment horizontal="center" vertical="center"/>
      <protection hidden="1"/>
    </xf>
    <xf numFmtId="0" fontId="1" fillId="0" borderId="72" xfId="2" applyFont="1" applyBorder="1" applyAlignment="1" applyProtection="1">
      <alignment horizontal="center" vertical="center"/>
      <protection hidden="1"/>
    </xf>
    <xf numFmtId="0" fontId="1" fillId="0" borderId="68" xfId="2" applyFont="1" applyBorder="1" applyAlignment="1" applyProtection="1">
      <alignment horizontal="center" vertical="center"/>
      <protection hidden="1"/>
    </xf>
    <xf numFmtId="0" fontId="2" fillId="0" borderId="73" xfId="2" applyFont="1" applyBorder="1" applyAlignment="1" applyProtection="1">
      <alignment horizontal="center" vertical="center"/>
      <protection hidden="1"/>
    </xf>
    <xf numFmtId="0" fontId="9" fillId="0" borderId="72" xfId="2" applyFont="1" applyBorder="1" applyAlignment="1" applyProtection="1">
      <alignment horizontal="left" vertical="center" indent="1"/>
      <protection locked="0" hidden="1"/>
    </xf>
    <xf numFmtId="0" fontId="9" fillId="0" borderId="73" xfId="2" applyFont="1" applyBorder="1" applyAlignment="1" applyProtection="1">
      <alignment horizontal="left" vertical="center" indent="1"/>
      <protection locked="0" hidden="1"/>
    </xf>
    <xf numFmtId="0" fontId="9" fillId="0" borderId="0" xfId="2" applyFont="1" applyAlignment="1" applyProtection="1">
      <alignment horizontal="center" vertical="center"/>
      <protection hidden="1"/>
    </xf>
    <xf numFmtId="0" fontId="1" fillId="5" borderId="115" xfId="2" applyFont="1" applyFill="1" applyBorder="1" applyAlignment="1" applyProtection="1">
      <alignment horizontal="center" vertical="center"/>
      <protection locked="0" hidden="1"/>
    </xf>
    <xf numFmtId="0" fontId="1" fillId="0" borderId="116" xfId="2" applyFont="1" applyBorder="1" applyAlignment="1" applyProtection="1">
      <alignment horizontal="center" vertical="center"/>
      <protection hidden="1"/>
    </xf>
    <xf numFmtId="0" fontId="1" fillId="0" borderId="117" xfId="2" applyFont="1" applyBorder="1" applyAlignment="1" applyProtection="1">
      <alignment horizontal="center" vertical="center"/>
      <protection hidden="1"/>
    </xf>
    <xf numFmtId="0" fontId="16" fillId="5" borderId="118" xfId="2" applyFont="1" applyFill="1" applyBorder="1" applyAlignment="1" applyProtection="1">
      <alignment horizontal="center" vertical="center"/>
      <protection locked="0" hidden="1"/>
    </xf>
    <xf numFmtId="0" fontId="1" fillId="5" borderId="119" xfId="2" applyFont="1" applyFill="1" applyBorder="1" applyAlignment="1" applyProtection="1">
      <alignment horizontal="center" vertical="center"/>
      <protection locked="0" hidden="1"/>
    </xf>
    <xf numFmtId="0" fontId="1" fillId="0" borderId="120" xfId="2" applyFont="1" applyBorder="1" applyAlignment="1" applyProtection="1">
      <alignment horizontal="center" vertical="center"/>
      <protection hidden="1"/>
    </xf>
    <xf numFmtId="0" fontId="1" fillId="0" borderId="121" xfId="2" applyFont="1" applyBorder="1" applyAlignment="1" applyProtection="1">
      <alignment horizontal="center" vertical="center"/>
      <protection hidden="1"/>
    </xf>
    <xf numFmtId="0" fontId="16" fillId="5" borderId="122" xfId="2" applyFont="1" applyFill="1" applyBorder="1" applyAlignment="1" applyProtection="1">
      <alignment horizontal="center" vertical="center"/>
      <protection locked="0" hidden="1"/>
    </xf>
    <xf numFmtId="0" fontId="9" fillId="0" borderId="80" xfId="2" applyFont="1" applyBorder="1" applyAlignment="1" applyProtection="1">
      <alignment horizontal="left" vertical="center" indent="1"/>
      <protection hidden="1"/>
    </xf>
    <xf numFmtId="0" fontId="9" fillId="0" borderId="114" xfId="2" applyFont="1" applyBorder="1" applyAlignment="1" applyProtection="1">
      <alignment horizontal="left" vertical="center" indent="1"/>
      <protection hidden="1"/>
    </xf>
    <xf numFmtId="0" fontId="9" fillId="0" borderId="72" xfId="2" applyFont="1" applyBorder="1" applyAlignment="1" applyProtection="1">
      <alignment horizontal="left" vertical="center" indent="1"/>
      <protection hidden="1"/>
    </xf>
    <xf numFmtId="0" fontId="9" fillId="0" borderId="73" xfId="2" applyFont="1" applyBorder="1" applyAlignment="1" applyProtection="1">
      <alignment horizontal="left" vertical="center" indent="1"/>
      <protection hidden="1"/>
    </xf>
    <xf numFmtId="0" fontId="9" fillId="0" borderId="123" xfId="2" applyFont="1" applyBorder="1" applyAlignment="1" applyProtection="1">
      <alignment horizontal="left" vertical="center" indent="1"/>
      <protection locked="0" hidden="1"/>
    </xf>
    <xf numFmtId="0" fontId="9" fillId="0" borderId="124" xfId="2" applyFont="1" applyBorder="1" applyAlignment="1" applyProtection="1">
      <alignment horizontal="left" vertical="center" indent="1"/>
      <protection locked="0" hidden="1"/>
    </xf>
    <xf numFmtId="0" fontId="1" fillId="0" borderId="92" xfId="2" applyFont="1" applyBorder="1" applyAlignment="1" applyProtection="1">
      <alignment horizontal="center" vertical="center"/>
      <protection hidden="1"/>
    </xf>
    <xf numFmtId="0" fontId="9" fillId="0" borderId="81" xfId="2" applyFont="1" applyBorder="1" applyAlignment="1" applyProtection="1">
      <alignment horizontal="left" vertical="center" indent="1"/>
      <protection locked="0" hidden="1"/>
    </xf>
    <xf numFmtId="0" fontId="1" fillId="5" borderId="125" xfId="2" applyFont="1" applyFill="1" applyBorder="1" applyAlignment="1" applyProtection="1">
      <alignment horizontal="center" vertical="center"/>
      <protection locked="0" hidden="1"/>
    </xf>
    <xf numFmtId="0" fontId="1" fillId="0" borderId="126" xfId="2" applyFont="1" applyBorder="1" applyAlignment="1" applyProtection="1">
      <alignment horizontal="center" vertical="center"/>
      <protection hidden="1"/>
    </xf>
    <xf numFmtId="0" fontId="1" fillId="0" borderId="127" xfId="2" applyFont="1" applyBorder="1" applyAlignment="1" applyProtection="1">
      <alignment horizontal="center" vertical="center"/>
      <protection hidden="1"/>
    </xf>
    <xf numFmtId="0" fontId="16" fillId="5" borderId="128" xfId="2" applyFont="1" applyFill="1" applyBorder="1" applyAlignment="1" applyProtection="1">
      <alignment horizontal="center" vertical="center"/>
      <protection locked="0" hidden="1"/>
    </xf>
    <xf numFmtId="0" fontId="9" fillId="0" borderId="68" xfId="2" applyFont="1" applyBorder="1" applyAlignment="1" applyProtection="1">
      <alignment horizontal="left" vertical="center" indent="1"/>
      <protection locked="0" hidden="1"/>
    </xf>
    <xf numFmtId="0" fontId="2" fillId="0" borderId="129" xfId="2" applyFont="1" applyBorder="1" applyAlignment="1" applyProtection="1">
      <alignment horizontal="center" vertical="top"/>
      <protection hidden="1"/>
    </xf>
    <xf numFmtId="0" fontId="2" fillId="0" borderId="0" xfId="2" applyFont="1" applyBorder="1" applyAlignment="1" applyProtection="1">
      <alignment horizontal="center" vertical="top"/>
      <protection hidden="1"/>
    </xf>
    <xf numFmtId="0" fontId="2" fillId="0" borderId="130" xfId="2" applyFont="1" applyBorder="1" applyAlignment="1" applyProtection="1">
      <alignment horizontal="center" vertical="top"/>
      <protection hidden="1"/>
    </xf>
    <xf numFmtId="0" fontId="2" fillId="0" borderId="131" xfId="2" applyFont="1" applyBorder="1" applyAlignment="1" applyProtection="1">
      <alignment horizontal="center" vertical="top"/>
      <protection hidden="1"/>
    </xf>
    <xf numFmtId="0" fontId="2" fillId="0" borderId="132" xfId="2" applyFont="1" applyBorder="1" applyAlignment="1" applyProtection="1">
      <alignment horizontal="center" vertical="top"/>
      <protection hidden="1"/>
    </xf>
    <xf numFmtId="0" fontId="2" fillId="0" borderId="129" xfId="2" applyFont="1" applyBorder="1" applyAlignment="1" applyProtection="1">
      <alignment horizontal="center" vertical="center" wrapText="1"/>
      <protection hidden="1"/>
    </xf>
    <xf numFmtId="0" fontId="13" fillId="0" borderId="70" xfId="2" applyBorder="1" applyAlignment="1" applyProtection="1">
      <alignment horizontal="left" indent="1"/>
      <protection hidden="1"/>
    </xf>
    <xf numFmtId="0" fontId="2" fillId="0" borderId="71" xfId="2" applyFont="1" applyBorder="1" applyAlignment="1" applyProtection="1">
      <alignment horizontal="left" indent="1"/>
      <protection hidden="1"/>
    </xf>
    <xf numFmtId="0" fontId="2" fillId="0" borderId="113" xfId="2" applyFont="1" applyBorder="1" applyAlignment="1" applyProtection="1">
      <alignment horizontal="center"/>
      <protection hidden="1"/>
    </xf>
    <xf numFmtId="0" fontId="2" fillId="0" borderId="0" xfId="2" applyFont="1" applyBorder="1" applyAlignment="1" applyProtection="1">
      <alignment horizontal="center"/>
      <protection hidden="1"/>
    </xf>
    <xf numFmtId="0" fontId="2" fillId="0" borderId="133" xfId="2" applyFont="1" applyBorder="1" applyAlignment="1" applyProtection="1">
      <alignment horizontal="center"/>
      <protection hidden="1"/>
    </xf>
    <xf numFmtId="0" fontId="2" fillId="0" borderId="134" xfId="2" applyFont="1" applyBorder="1" applyAlignment="1" applyProtection="1">
      <alignment horizontal="center"/>
      <protection hidden="1"/>
    </xf>
    <xf numFmtId="0" fontId="2" fillId="0" borderId="135" xfId="2" applyFont="1" applyBorder="1" applyAlignment="1" applyProtection="1">
      <alignment horizontal="center"/>
      <protection hidden="1"/>
    </xf>
    <xf numFmtId="0" fontId="2" fillId="0" borderId="113" xfId="2" applyFont="1" applyBorder="1" applyAlignment="1" applyProtection="1">
      <alignment horizontal="center" vertical="center" wrapText="1"/>
      <protection hidden="1"/>
    </xf>
    <xf numFmtId="0" fontId="13" fillId="0" borderId="68" xfId="2" applyBorder="1" applyAlignment="1" applyProtection="1">
      <alignment horizontal="left" indent="1"/>
      <protection hidden="1"/>
    </xf>
    <xf numFmtId="0" fontId="17" fillId="6" borderId="136" xfId="2" applyFont="1" applyFill="1" applyBorder="1" applyAlignment="1" applyProtection="1">
      <alignment horizontal="left" vertical="center" indent="1"/>
      <protection hidden="1"/>
    </xf>
    <xf numFmtId="0" fontId="17" fillId="6" borderId="137" xfId="2" applyFont="1" applyFill="1" applyBorder="1" applyAlignment="1" applyProtection="1">
      <alignment horizontal="left" vertical="center" indent="1"/>
      <protection hidden="1"/>
    </xf>
    <xf numFmtId="0" fontId="10" fillId="6" borderId="138" xfId="2" applyFont="1" applyFill="1" applyBorder="1" applyAlignment="1" applyProtection="1">
      <alignment horizontal="left" vertical="center" indent="1"/>
      <protection hidden="1"/>
    </xf>
    <xf numFmtId="0" fontId="7" fillId="0" borderId="65" xfId="2" applyFont="1" applyFill="1" applyBorder="1" applyAlignment="1" applyProtection="1">
      <alignment horizontal="left" vertical="top" indent="1"/>
      <protection hidden="1"/>
    </xf>
    <xf numFmtId="0" fontId="3" fillId="0" borderId="0" xfId="2" applyFont="1" applyBorder="1" applyAlignment="1" applyProtection="1">
      <alignment horizontal="center" vertical="top" wrapText="1"/>
      <protection hidden="1"/>
    </xf>
    <xf numFmtId="14" fontId="9" fillId="0" borderId="81" xfId="2" applyNumberFormat="1" applyFont="1" applyBorder="1" applyAlignment="1" applyProtection="1">
      <alignment horizontal="center"/>
      <protection hidden="1"/>
    </xf>
    <xf numFmtId="0" fontId="2" fillId="0" borderId="0" xfId="2" applyFont="1" applyAlignment="1" applyProtection="1">
      <alignment horizontal="right"/>
      <protection hidden="1"/>
    </xf>
    <xf numFmtId="0" fontId="9" fillId="0" borderId="81" xfId="2" applyFont="1" applyBorder="1" applyAlignment="1" applyProtection="1">
      <alignment horizontal="left" indent="1"/>
      <protection hidden="1"/>
    </xf>
    <xf numFmtId="0" fontId="2" fillId="0" borderId="0" xfId="2" applyFont="1" applyAlignment="1" applyProtection="1">
      <alignment horizontal="center"/>
      <protection hidden="1"/>
    </xf>
    <xf numFmtId="0" fontId="11" fillId="0" borderId="0" xfId="2" applyFont="1" applyAlignment="1" applyProtection="1">
      <alignment horizontal="center"/>
      <protection hidden="1"/>
    </xf>
    <xf numFmtId="0" fontId="3" fillId="0" borderId="0" xfId="2" applyFont="1" applyAlignment="1" applyProtection="1">
      <alignment horizontal="center" vertical="top" wrapText="1"/>
      <protection hidden="1"/>
    </xf>
    <xf numFmtId="0" fontId="2" fillId="0" borderId="5" xfId="1" applyFont="1" applyBorder="1" applyAlignment="1" applyProtection="1">
      <alignment horizontal="right"/>
      <protection hidden="1"/>
    </xf>
    <xf numFmtId="0" fontId="2" fillId="0" borderId="5" xfId="1" applyFont="1" applyBorder="1" applyAlignment="1" applyProtection="1">
      <protection hidden="1"/>
    </xf>
    <xf numFmtId="0" fontId="2" fillId="0" borderId="6" xfId="1" applyFont="1" applyBorder="1" applyAlignment="1" applyProtection="1">
      <alignment horizontal="left" vertical="top" wrapText="1" indent="1"/>
      <protection locked="0" hidden="1"/>
    </xf>
    <xf numFmtId="0" fontId="1" fillId="0" borderId="7" xfId="1" applyFont="1" applyBorder="1" applyAlignment="1" applyProtection="1">
      <alignment horizontal="left" indent="1"/>
      <protection hidden="1"/>
    </xf>
    <xf numFmtId="0" fontId="1" fillId="0" borderId="8" xfId="1" applyBorder="1" applyAlignment="1" applyProtection="1">
      <alignment horizontal="left" wrapText="1" indent="1"/>
      <protection hidden="1"/>
    </xf>
    <xf numFmtId="0" fontId="1" fillId="0" borderId="9" xfId="1" applyBorder="1" applyAlignment="1" applyProtection="1">
      <alignment horizontal="left" wrapText="1" indent="1"/>
      <protection hidden="1"/>
    </xf>
    <xf numFmtId="0" fontId="1" fillId="0" borderId="10" xfId="1" applyBorder="1" applyAlignment="1" applyProtection="1">
      <alignment horizontal="left" indent="1"/>
      <protection hidden="1"/>
    </xf>
    <xf numFmtId="164" fontId="4" fillId="0" borderId="11" xfId="1" applyNumberFormat="1" applyFont="1" applyBorder="1" applyAlignment="1" applyProtection="1">
      <alignment horizontal="center" vertical="center"/>
      <protection locked="0" hidden="1"/>
    </xf>
    <xf numFmtId="0" fontId="2" fillId="0" borderId="12" xfId="1" applyFont="1" applyBorder="1" applyAlignment="1" applyProtection="1">
      <alignment horizontal="left" vertical="center"/>
      <protection locked="0" hidden="1"/>
    </xf>
    <xf numFmtId="164" fontId="4" fillId="0" borderId="12" xfId="1" applyNumberFormat="1" applyFont="1" applyBorder="1" applyAlignment="1" applyProtection="1">
      <alignment horizontal="center" vertical="center"/>
      <protection locked="0" hidden="1"/>
    </xf>
    <xf numFmtId="165" fontId="2" fillId="0" borderId="12" xfId="1" applyNumberFormat="1" applyFont="1" applyBorder="1" applyAlignment="1" applyProtection="1">
      <alignment horizontal="center" vertical="center"/>
      <protection locked="0" hidden="1"/>
    </xf>
    <xf numFmtId="165" fontId="2" fillId="0" borderId="13" xfId="1" applyNumberFormat="1" applyFont="1" applyBorder="1" applyAlignment="1" applyProtection="1">
      <alignment horizontal="center" vertical="center"/>
      <protection locked="0" hidden="1"/>
    </xf>
    <xf numFmtId="0" fontId="2" fillId="0" borderId="14" xfId="1" applyFont="1" applyBorder="1" applyAlignment="1" applyProtection="1">
      <alignment horizontal="center"/>
      <protection hidden="1"/>
    </xf>
    <xf numFmtId="0" fontId="2" fillId="0" borderId="15" xfId="1" applyFont="1" applyBorder="1" applyAlignment="1" applyProtection="1">
      <alignment horizontal="center"/>
      <protection hidden="1"/>
    </xf>
    <xf numFmtId="0" fontId="2" fillId="0" borderId="15" xfId="1" applyFont="1" applyBorder="1" applyAlignment="1" applyProtection="1">
      <alignment horizontal="left" indent="1"/>
      <protection hidden="1"/>
    </xf>
    <xf numFmtId="0" fontId="2" fillId="0" borderId="16" xfId="1" applyFont="1" applyBorder="1" applyAlignment="1" applyProtection="1">
      <alignment horizontal="left" indent="1"/>
      <protection hidden="1"/>
    </xf>
    <xf numFmtId="0" fontId="2" fillId="0" borderId="17" xfId="1" applyFont="1" applyBorder="1" applyAlignment="1" applyProtection="1">
      <alignment horizontal="center"/>
      <protection hidden="1"/>
    </xf>
    <xf numFmtId="0" fontId="1" fillId="0" borderId="15" xfId="1" applyBorder="1" applyProtection="1">
      <protection hidden="1"/>
    </xf>
    <xf numFmtId="0" fontId="2" fillId="0" borderId="18" xfId="1" applyFont="1" applyBorder="1" applyAlignment="1" applyProtection="1">
      <alignment horizontal="center"/>
      <protection hidden="1"/>
    </xf>
    <xf numFmtId="0" fontId="2" fillId="0" borderId="19" xfId="1" applyFont="1" applyBorder="1" applyAlignment="1" applyProtection="1">
      <alignment horizontal="center"/>
      <protection hidden="1"/>
    </xf>
    <xf numFmtId="0" fontId="2" fillId="0" borderId="20" xfId="1" applyFont="1" applyBorder="1" applyAlignment="1" applyProtection="1">
      <alignment horizontal="left" indent="1"/>
      <protection hidden="1"/>
    </xf>
    <xf numFmtId="0" fontId="2" fillId="0" borderId="21" xfId="1" applyFont="1" applyBorder="1" applyAlignment="1" applyProtection="1">
      <alignment horizontal="left" indent="1"/>
      <protection hidden="1"/>
    </xf>
    <xf numFmtId="0" fontId="1" fillId="0" borderId="22" xfId="1" applyFont="1" applyBorder="1" applyAlignment="1" applyProtection="1">
      <alignment horizontal="left" indent="1"/>
      <protection hidden="1"/>
    </xf>
    <xf numFmtId="0" fontId="2" fillId="0" borderId="23" xfId="1" applyFont="1" applyBorder="1" applyAlignment="1" applyProtection="1">
      <alignment horizontal="left" indent="1"/>
      <protection hidden="1"/>
    </xf>
    <xf numFmtId="0" fontId="2" fillId="0" borderId="24" xfId="1" applyFont="1" applyBorder="1" applyAlignment="1" applyProtection="1">
      <alignment horizontal="left" indent="1"/>
      <protection hidden="1"/>
    </xf>
    <xf numFmtId="0" fontId="2" fillId="0" borderId="25" xfId="1" applyFont="1" applyBorder="1" applyAlignment="1" applyProtection="1">
      <alignment horizontal="left" indent="1"/>
      <protection hidden="1"/>
    </xf>
    <xf numFmtId="0" fontId="2" fillId="0" borderId="26" xfId="1" applyFont="1" applyBorder="1" applyAlignment="1" applyProtection="1">
      <alignment horizontal="left" indent="1"/>
      <protection hidden="1"/>
    </xf>
    <xf numFmtId="0" fontId="3" fillId="0" borderId="0" xfId="1" applyFont="1" applyBorder="1" applyAlignment="1" applyProtection="1">
      <alignment horizontal="left" indent="1"/>
      <protection hidden="1"/>
    </xf>
    <xf numFmtId="0" fontId="3" fillId="0" borderId="27" xfId="1" applyFont="1" applyBorder="1" applyAlignment="1" applyProtection="1">
      <alignment horizontal="left" indent="1"/>
      <protection hidden="1"/>
    </xf>
    <xf numFmtId="0" fontId="2" fillId="0" borderId="27" xfId="1" applyFont="1" applyBorder="1" applyAlignment="1" applyProtection="1">
      <alignment horizontal="left" indent="1"/>
      <protection hidden="1"/>
    </xf>
    <xf numFmtId="14" fontId="5" fillId="0" borderId="15" xfId="1" applyNumberFormat="1" applyFont="1" applyBorder="1" applyAlignment="1" applyProtection="1">
      <protection locked="0" hidden="1"/>
    </xf>
    <xf numFmtId="0" fontId="5" fillId="0" borderId="28" xfId="1" applyFont="1" applyBorder="1" applyAlignment="1" applyProtection="1">
      <alignment horizontal="center"/>
      <protection locked="0" hidden="1"/>
    </xf>
    <xf numFmtId="168" fontId="5" fillId="0" borderId="15" xfId="1" applyNumberFormat="1" applyFont="1" applyBorder="1" applyAlignment="1" applyProtection="1">
      <alignment horizontal="center"/>
      <protection locked="0" hidden="1"/>
    </xf>
    <xf numFmtId="0" fontId="5" fillId="0" borderId="15" xfId="1" applyFont="1" applyBorder="1" applyAlignment="1" applyProtection="1">
      <alignment horizontal="center"/>
      <protection locked="0" hidden="1"/>
    </xf>
    <xf numFmtId="0" fontId="5" fillId="0" borderId="15" xfId="1" applyFont="1" applyBorder="1" applyAlignment="1" applyProtection="1">
      <alignment horizontal="left" indent="1"/>
      <protection locked="0" hidden="1"/>
    </xf>
    <xf numFmtId="0" fontId="7" fillId="0" borderId="139" xfId="1" applyFont="1" applyBorder="1" applyAlignment="1" applyProtection="1">
      <alignment horizontal="center" vertical="center"/>
      <protection hidden="1"/>
    </xf>
    <xf numFmtId="0" fontId="1" fillId="0" borderId="28" xfId="1" applyBorder="1" applyProtection="1">
      <protection locked="0"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10" fillId="3" borderId="63" xfId="1" applyFont="1" applyFill="1" applyBorder="1" applyAlignment="1" applyProtection="1">
      <alignment horizontal="center" vertical="center"/>
      <protection hidden="1"/>
    </xf>
    <xf numFmtId="0" fontId="7" fillId="0" borderId="63" xfId="1" applyFont="1" applyBorder="1" applyAlignment="1" applyProtection="1">
      <alignment horizontal="center" vertical="center"/>
      <protection hidden="1"/>
    </xf>
    <xf numFmtId="0" fontId="1" fillId="0" borderId="15" xfId="1" applyBorder="1" applyProtection="1">
      <protection locked="0" hidden="1"/>
    </xf>
    <xf numFmtId="0" fontId="6" fillId="0" borderId="63" xfId="1" applyFont="1" applyBorder="1" applyAlignment="1" applyProtection="1">
      <alignment horizontal="center" vertical="center"/>
      <protection hidden="1"/>
    </xf>
    <xf numFmtId="0" fontId="19" fillId="8" borderId="63" xfId="1" applyFont="1" applyFill="1" applyBorder="1" applyAlignment="1" applyProtection="1">
      <alignment horizontal="center" vertical="center"/>
      <protection hidden="1"/>
    </xf>
    <xf numFmtId="0" fontId="8" fillId="0" borderId="140" xfId="1" applyFont="1" applyBorder="1" applyAlignment="1" applyProtection="1">
      <alignment horizontal="center" vertical="center"/>
      <protection hidden="1"/>
    </xf>
    <xf numFmtId="0" fontId="8" fillId="0" borderId="141" xfId="1" applyFont="1" applyBorder="1" applyAlignment="1" applyProtection="1">
      <alignment horizontal="center" vertical="center"/>
      <protection hidden="1"/>
    </xf>
    <xf numFmtId="0" fontId="8" fillId="0" borderId="142" xfId="1" applyFont="1" applyBorder="1" applyAlignment="1" applyProtection="1">
      <alignment horizontal="center" vertical="center"/>
      <protection hidden="1"/>
    </xf>
    <xf numFmtId="0" fontId="7" fillId="0" borderId="29" xfId="1" applyFont="1" applyBorder="1" applyAlignment="1" applyProtection="1">
      <alignment horizontal="right" vertical="center"/>
      <protection hidden="1"/>
    </xf>
    <xf numFmtId="0" fontId="1" fillId="0" borderId="143" xfId="1" applyBorder="1" applyAlignment="1" applyProtection="1">
      <alignment vertical="center"/>
      <protection hidden="1"/>
    </xf>
    <xf numFmtId="0" fontId="1" fillId="0" borderId="144" xfId="1" applyBorder="1" applyAlignment="1" applyProtection="1">
      <alignment vertical="center"/>
      <protection hidden="1"/>
    </xf>
    <xf numFmtId="0" fontId="6" fillId="0" borderId="63" xfId="1" applyFont="1" applyBorder="1" applyAlignment="1" applyProtection="1">
      <alignment horizontal="center" vertical="center"/>
      <protection hidden="1"/>
    </xf>
    <xf numFmtId="0" fontId="17" fillId="0" borderId="145" xfId="1" applyFont="1" applyBorder="1" applyAlignment="1" applyProtection="1">
      <alignment horizontal="center" vertical="center"/>
      <protection hidden="1"/>
    </xf>
    <xf numFmtId="0" fontId="8" fillId="0" borderId="146" xfId="1" applyFont="1" applyBorder="1" applyAlignment="1" applyProtection="1">
      <alignment horizontal="center" vertical="center"/>
      <protection hidden="1"/>
    </xf>
    <xf numFmtId="0" fontId="8" fillId="0" borderId="147" xfId="1" applyFont="1" applyBorder="1" applyAlignment="1" applyProtection="1">
      <alignment horizontal="center" vertical="center"/>
      <protection hidden="1"/>
    </xf>
    <xf numFmtId="0" fontId="8" fillId="0" borderId="148" xfId="1" applyFont="1" applyBorder="1" applyAlignment="1" applyProtection="1">
      <alignment horizontal="center" vertical="center"/>
      <protection hidden="1"/>
    </xf>
    <xf numFmtId="0" fontId="2" fillId="0" borderId="145" xfId="1" applyFont="1" applyBorder="1" applyAlignment="1" applyProtection="1">
      <alignment horizontal="center" vertical="center"/>
      <protection hidden="1"/>
    </xf>
    <xf numFmtId="164" fontId="5" fillId="0" borderId="145" xfId="1" applyNumberFormat="1" applyFont="1" applyBorder="1" applyAlignment="1" applyProtection="1">
      <alignment horizontal="left" vertical="center" indent="1"/>
      <protection locked="0" hidden="1"/>
    </xf>
    <xf numFmtId="0" fontId="17" fillId="0" borderId="149" xfId="1" applyFont="1" applyBorder="1" applyAlignment="1" applyProtection="1">
      <alignment horizontal="center" vertical="center"/>
      <protection hidden="1"/>
    </xf>
    <xf numFmtId="0" fontId="1" fillId="0" borderId="150" xfId="1" applyFont="1" applyBorder="1" applyAlignment="1" applyProtection="1">
      <alignment horizontal="center" vertical="center"/>
      <protection hidden="1"/>
    </xf>
    <xf numFmtId="0" fontId="1" fillId="0" borderId="48" xfId="1" applyFont="1" applyBorder="1" applyAlignment="1" applyProtection="1">
      <alignment horizontal="center" vertical="center"/>
      <protection locked="0" hidden="1"/>
    </xf>
    <xf numFmtId="0" fontId="1" fillId="0" borderId="151" xfId="1" applyFont="1" applyBorder="1" applyAlignment="1" applyProtection="1">
      <alignment horizontal="center" vertical="center"/>
      <protection locked="0" hidden="1"/>
    </xf>
    <xf numFmtId="0" fontId="2" fillId="0" borderId="149" xfId="1" applyFont="1" applyBorder="1" applyAlignment="1" applyProtection="1">
      <alignment horizontal="center" vertical="center"/>
      <protection hidden="1"/>
    </xf>
    <xf numFmtId="0" fontId="9" fillId="0" borderId="152" xfId="1" applyFont="1" applyBorder="1" applyAlignment="1" applyProtection="1">
      <alignment horizontal="left" vertical="top" indent="1"/>
      <protection locked="0" hidden="1"/>
    </xf>
    <xf numFmtId="0" fontId="17" fillId="0" borderId="153" xfId="1" applyFont="1" applyBorder="1" applyAlignment="1" applyProtection="1">
      <alignment horizontal="center" vertical="center"/>
      <protection hidden="1"/>
    </xf>
    <xf numFmtId="0" fontId="1" fillId="0" borderId="154" xfId="1" applyFont="1" applyBorder="1" applyAlignment="1" applyProtection="1">
      <alignment horizontal="center" vertical="center"/>
      <protection hidden="1"/>
    </xf>
    <xf numFmtId="0" fontId="1" fillId="0" borderId="12" xfId="1" applyFont="1" applyBorder="1" applyAlignment="1" applyProtection="1">
      <alignment horizontal="center" vertical="center"/>
      <protection locked="0" hidden="1"/>
    </xf>
    <xf numFmtId="0" fontId="1" fillId="0" borderId="155" xfId="1" applyFont="1" applyBorder="1" applyAlignment="1" applyProtection="1">
      <alignment horizontal="center" vertical="center"/>
      <protection locked="0" hidden="1"/>
    </xf>
    <xf numFmtId="0" fontId="2" fillId="0" borderId="153" xfId="1" applyFont="1" applyBorder="1" applyAlignment="1" applyProtection="1">
      <alignment horizontal="center" vertical="center"/>
      <protection hidden="1"/>
    </xf>
    <xf numFmtId="0" fontId="9" fillId="0" borderId="156" xfId="1" applyFont="1" applyBorder="1" applyAlignment="1" applyProtection="1">
      <alignment horizontal="left" vertical="center" indent="1"/>
      <protection locked="0" hidden="1"/>
    </xf>
    <xf numFmtId="0" fontId="17" fillId="0" borderId="157" xfId="1" applyFont="1" applyBorder="1" applyAlignment="1" applyProtection="1">
      <alignment horizontal="center" vertical="center"/>
      <protection hidden="1"/>
    </xf>
    <xf numFmtId="0" fontId="1" fillId="0" borderId="158" xfId="1" applyFont="1" applyBorder="1" applyAlignment="1" applyProtection="1">
      <alignment horizontal="center" vertical="center"/>
      <protection hidden="1"/>
    </xf>
    <xf numFmtId="0" fontId="1" fillId="0" borderId="52" xfId="1" applyFont="1" applyBorder="1" applyAlignment="1" applyProtection="1">
      <alignment horizontal="center" vertical="center"/>
      <protection locked="0" hidden="1"/>
    </xf>
    <xf numFmtId="0" fontId="1" fillId="0" borderId="159" xfId="1" applyFont="1" applyBorder="1" applyAlignment="1" applyProtection="1">
      <alignment horizontal="center" vertical="center"/>
      <protection locked="0" hidden="1"/>
    </xf>
    <xf numFmtId="0" fontId="2" fillId="0" borderId="157" xfId="1" applyFont="1" applyBorder="1" applyAlignment="1" applyProtection="1">
      <alignment horizontal="center" vertical="center"/>
      <protection hidden="1"/>
    </xf>
    <xf numFmtId="0" fontId="2" fillId="0" borderId="160" xfId="1" applyFont="1" applyBorder="1" applyAlignment="1" applyProtection="1">
      <alignment horizontal="center" vertical="top"/>
      <protection hidden="1"/>
    </xf>
    <xf numFmtId="0" fontId="2" fillId="0" borderId="161" xfId="1" applyFont="1" applyBorder="1" applyAlignment="1" applyProtection="1">
      <alignment horizontal="center" vertical="top"/>
      <protection hidden="1"/>
    </xf>
    <xf numFmtId="0" fontId="2" fillId="0" borderId="162" xfId="1" applyFont="1" applyBorder="1" applyAlignment="1" applyProtection="1">
      <alignment horizontal="center" vertical="top"/>
      <protection hidden="1"/>
    </xf>
    <xf numFmtId="0" fontId="2" fillId="0" borderId="163" xfId="1" applyFont="1" applyBorder="1" applyAlignment="1" applyProtection="1">
      <alignment horizontal="center" vertical="top"/>
      <protection hidden="1"/>
    </xf>
    <xf numFmtId="0" fontId="2" fillId="0" borderId="164" xfId="1" applyFont="1" applyBorder="1" applyAlignment="1" applyProtection="1">
      <alignment horizontal="center" vertical="top"/>
      <protection hidden="1"/>
    </xf>
    <xf numFmtId="0" fontId="2" fillId="0" borderId="63" xfId="1" applyFont="1" applyBorder="1" applyAlignment="1" applyProtection="1">
      <alignment horizontal="center" vertical="center" wrapText="1"/>
      <protection hidden="1"/>
    </xf>
    <xf numFmtId="0" fontId="2" fillId="0" borderId="165" xfId="1" applyFont="1" applyBorder="1" applyAlignment="1" applyProtection="1">
      <alignment horizontal="left" indent="1"/>
      <protection hidden="1"/>
    </xf>
    <xf numFmtId="0" fontId="2" fillId="0" borderId="156" xfId="1" applyFont="1" applyBorder="1" applyAlignment="1" applyProtection="1">
      <alignment horizontal="center"/>
      <protection hidden="1"/>
    </xf>
    <xf numFmtId="0" fontId="2" fillId="0" borderId="139" xfId="1" applyFont="1" applyBorder="1" applyAlignment="1" applyProtection="1">
      <alignment horizontal="center"/>
      <protection hidden="1"/>
    </xf>
    <xf numFmtId="0" fontId="2" fillId="0" borderId="156" xfId="1" applyFont="1" applyBorder="1" applyAlignment="1" applyProtection="1">
      <alignment horizontal="left" indent="1"/>
      <protection hidden="1"/>
    </xf>
    <xf numFmtId="0" fontId="10" fillId="0" borderId="29" xfId="1" applyFont="1" applyFill="1" applyBorder="1" applyAlignment="1" applyProtection="1">
      <alignment horizontal="left" vertical="center" indent="1"/>
      <protection locked="0" hidden="1"/>
    </xf>
    <xf numFmtId="0" fontId="7" fillId="3" borderId="144" xfId="1" applyFont="1" applyFill="1" applyBorder="1" applyAlignment="1" applyProtection="1">
      <alignment horizontal="left" vertical="top" indent="1"/>
      <protection hidden="1"/>
    </xf>
    <xf numFmtId="0" fontId="20" fillId="3" borderId="0" xfId="1" applyFont="1" applyFill="1" applyBorder="1" applyAlignment="1" applyProtection="1">
      <alignment horizontal="left"/>
      <protection hidden="1"/>
    </xf>
    <xf numFmtId="14" fontId="9" fillId="0" borderId="15" xfId="1" applyNumberFormat="1" applyFont="1" applyBorder="1" applyAlignment="1" applyProtection="1">
      <alignment horizontal="center"/>
      <protection locked="0"/>
    </xf>
    <xf numFmtId="0" fontId="9" fillId="0" borderId="15" xfId="1" applyFont="1" applyBorder="1" applyAlignment="1" applyProtection="1">
      <alignment horizontal="left" indent="1"/>
      <protection locked="0" hidden="1"/>
    </xf>
    <xf numFmtId="0" fontId="3" fillId="0" borderId="0" xfId="1" applyFont="1" applyAlignment="1" applyProtection="1">
      <alignment vertical="top" wrapText="1"/>
      <protection hidden="1"/>
    </xf>
    <xf numFmtId="0" fontId="3" fillId="0" borderId="0" xfId="1" applyFont="1" applyAlignment="1" applyProtection="1">
      <alignment vertical="center"/>
      <protection hidden="1"/>
    </xf>
    <xf numFmtId="164" fontId="13" fillId="9" borderId="110" xfId="2" applyNumberFormat="1" applyFill="1" applyBorder="1" applyAlignment="1" applyProtection="1">
      <alignment horizontal="left" vertical="center" indent="1"/>
      <protection hidden="1"/>
    </xf>
    <xf numFmtId="164" fontId="5" fillId="9" borderId="111" xfId="2" applyNumberFormat="1" applyFont="1" applyFill="1" applyBorder="1" applyAlignment="1" applyProtection="1">
      <alignment horizontal="left" vertical="center" indent="1"/>
      <protection hidden="1"/>
    </xf>
    <xf numFmtId="0" fontId="13" fillId="0" borderId="0" xfId="2"/>
    <xf numFmtId="49" fontId="13" fillId="0" borderId="0" xfId="2" applyNumberFormat="1"/>
    <xf numFmtId="0" fontId="13" fillId="0" borderId="0" xfId="2" applyProtection="1">
      <protection locked="0"/>
    </xf>
    <xf numFmtId="49" fontId="13" fillId="0" borderId="0" xfId="2" applyNumberFormat="1" applyProtection="1">
      <protection locked="0"/>
    </xf>
    <xf numFmtId="0" fontId="13" fillId="0" borderId="67" xfId="2" applyBorder="1" applyAlignment="1" applyProtection="1">
      <alignment horizontal="left" indent="1"/>
      <protection locked="0"/>
    </xf>
    <xf numFmtId="0" fontId="2" fillId="0" borderId="68" xfId="2" applyFont="1" applyBorder="1" applyAlignment="1">
      <alignment horizontal="center"/>
    </xf>
    <xf numFmtId="0" fontId="13" fillId="0" borderId="69" xfId="2" applyBorder="1" applyAlignment="1" applyProtection="1">
      <alignment horizontal="left" vertical="center" wrapText="1" indent="1"/>
      <protection locked="0"/>
    </xf>
    <xf numFmtId="0" fontId="13" fillId="0" borderId="70" xfId="2" applyBorder="1" applyAlignment="1" applyProtection="1">
      <alignment horizontal="left" vertical="center" wrapText="1" indent="1"/>
      <protection locked="0"/>
    </xf>
    <xf numFmtId="0" fontId="13" fillId="0" borderId="71" xfId="2" applyBorder="1" applyAlignment="1" applyProtection="1">
      <alignment horizontal="left" vertical="center" wrapText="1" indent="1"/>
      <protection locked="0"/>
    </xf>
    <xf numFmtId="0" fontId="2" fillId="0" borderId="72" xfId="2" applyFont="1" applyBorder="1" applyAlignment="1">
      <alignment horizontal="left" indent="1"/>
    </xf>
    <xf numFmtId="0" fontId="2" fillId="0" borderId="68" xfId="2" applyFont="1" applyBorder="1" applyAlignment="1">
      <alignment horizontal="left" indent="1"/>
    </xf>
    <xf numFmtId="0" fontId="2" fillId="0" borderId="73" xfId="2" applyFont="1" applyBorder="1" applyAlignment="1">
      <alignment horizontal="left" indent="1"/>
    </xf>
    <xf numFmtId="0" fontId="2" fillId="0" borderId="69" xfId="2" applyFont="1" applyBorder="1" applyAlignment="1" applyProtection="1">
      <alignment horizontal="left" vertical="center" wrapText="1" indent="1"/>
      <protection locked="0"/>
    </xf>
    <xf numFmtId="0" fontId="2" fillId="0" borderId="70" xfId="2" applyFont="1" applyBorder="1" applyAlignment="1" applyProtection="1">
      <alignment horizontal="left" vertical="center" wrapText="1" indent="1"/>
      <protection locked="0"/>
    </xf>
    <xf numFmtId="0" fontId="2" fillId="0" borderId="71" xfId="2" applyFont="1" applyBorder="1" applyAlignment="1" applyProtection="1">
      <alignment horizontal="left" vertical="center" wrapText="1" indent="1"/>
      <protection locked="0"/>
    </xf>
    <xf numFmtId="0" fontId="13" fillId="0" borderId="72" xfId="2" applyBorder="1" applyAlignment="1">
      <alignment horizontal="left" indent="1"/>
    </xf>
    <xf numFmtId="0" fontId="13" fillId="0" borderId="68" xfId="2" applyBorder="1" applyAlignment="1">
      <alignment horizontal="left" indent="1"/>
    </xf>
    <xf numFmtId="0" fontId="13" fillId="0" borderId="73" xfId="2" applyBorder="1" applyAlignment="1">
      <alignment horizontal="left" indent="1"/>
    </xf>
    <xf numFmtId="0" fontId="14" fillId="0" borderId="0" xfId="2" applyFont="1" applyBorder="1" applyAlignment="1" applyProtection="1">
      <alignment horizontal="left" indent="1"/>
      <protection hidden="1"/>
    </xf>
    <xf numFmtId="0" fontId="13" fillId="0" borderId="69" xfId="2" applyBorder="1" applyAlignment="1" applyProtection="1">
      <alignment horizontal="left" wrapText="1" indent="1"/>
      <protection hidden="1"/>
    </xf>
    <xf numFmtId="0" fontId="13" fillId="0" borderId="70" xfId="2" applyBorder="1" applyAlignment="1" applyProtection="1">
      <alignment horizontal="left" wrapText="1" indent="1"/>
      <protection hidden="1"/>
    </xf>
    <xf numFmtId="0" fontId="13" fillId="0" borderId="71" xfId="2" applyBorder="1" applyAlignment="1" applyProtection="1">
      <alignment horizontal="left" indent="1"/>
      <protection hidden="1"/>
    </xf>
    <xf numFmtId="164" fontId="4" fillId="0" borderId="74" xfId="2" applyNumberFormat="1" applyFont="1" applyBorder="1" applyAlignment="1" applyProtection="1">
      <alignment horizontal="center" vertical="center"/>
      <protection locked="0" hidden="1"/>
    </xf>
    <xf numFmtId="0" fontId="2" fillId="0" borderId="75" xfId="2" applyFont="1" applyBorder="1" applyAlignment="1" applyProtection="1">
      <alignment horizontal="left" vertical="center"/>
      <protection locked="0" hidden="1"/>
    </xf>
    <xf numFmtId="0" fontId="2" fillId="0" borderId="76" xfId="2" applyFont="1" applyBorder="1" applyAlignment="1" applyProtection="1">
      <alignment horizontal="left" vertical="center"/>
      <protection locked="0" hidden="1"/>
    </xf>
    <xf numFmtId="0" fontId="2" fillId="0" borderId="77" xfId="2" applyFont="1" applyBorder="1" applyAlignment="1" applyProtection="1">
      <alignment horizontal="left" vertical="center"/>
      <protection locked="0" hidden="1"/>
    </xf>
    <xf numFmtId="164" fontId="4" fillId="0" borderId="78" xfId="2" applyNumberFormat="1" applyFont="1" applyBorder="1" applyAlignment="1" applyProtection="1">
      <alignment horizontal="center" vertical="center"/>
      <protection locked="0" hidden="1"/>
    </xf>
    <xf numFmtId="167" fontId="2" fillId="0" borderId="78" xfId="2" applyNumberFormat="1" applyFont="1" applyBorder="1" applyAlignment="1" applyProtection="1">
      <alignment horizontal="center" vertical="center"/>
      <protection locked="0" hidden="1"/>
    </xf>
    <xf numFmtId="167" fontId="2" fillId="0" borderId="79" xfId="2" applyNumberFormat="1" applyFont="1" applyBorder="1" applyAlignment="1" applyProtection="1">
      <alignment horizontal="center" vertical="center"/>
      <protection locked="0" hidden="1"/>
    </xf>
    <xf numFmtId="164" fontId="4" fillId="0" borderId="166" xfId="2" applyNumberFormat="1" applyFont="1" applyBorder="1" applyAlignment="1" applyProtection="1">
      <alignment horizontal="center" vertical="center"/>
      <protection locked="0" hidden="1"/>
    </xf>
    <xf numFmtId="0" fontId="2" fillId="0" borderId="83" xfId="2" applyFont="1" applyBorder="1" applyAlignment="1" applyProtection="1">
      <alignment horizontal="left" vertical="center"/>
      <protection locked="0" hidden="1"/>
    </xf>
    <xf numFmtId="0" fontId="2" fillId="0" borderId="81" xfId="2" applyFont="1" applyBorder="1" applyAlignment="1" applyProtection="1">
      <alignment horizontal="left" vertical="center"/>
      <protection locked="0" hidden="1"/>
    </xf>
    <xf numFmtId="0" fontId="2" fillId="0" borderId="82" xfId="2" applyFont="1" applyBorder="1" applyAlignment="1" applyProtection="1">
      <alignment horizontal="left" vertical="center"/>
      <protection locked="0" hidden="1"/>
    </xf>
    <xf numFmtId="164" fontId="4" fillId="0" borderId="84" xfId="2" applyNumberFormat="1" applyFont="1" applyBorder="1" applyAlignment="1" applyProtection="1">
      <alignment horizontal="center" vertical="center"/>
      <protection locked="0" hidden="1"/>
    </xf>
    <xf numFmtId="167" fontId="2" fillId="0" borderId="84" xfId="2" applyNumberFormat="1" applyFont="1" applyBorder="1" applyAlignment="1" applyProtection="1">
      <alignment horizontal="center" vertical="center"/>
      <protection locked="0" hidden="1"/>
    </xf>
    <xf numFmtId="167" fontId="2" fillId="0" borderId="85" xfId="2" applyNumberFormat="1" applyFont="1" applyBorder="1" applyAlignment="1" applyProtection="1">
      <alignment horizontal="center" vertical="center"/>
      <protection locked="0" hidden="1"/>
    </xf>
    <xf numFmtId="0" fontId="2" fillId="0" borderId="130" xfId="2" applyFont="1" applyBorder="1" applyAlignment="1" applyProtection="1">
      <alignment horizontal="center"/>
      <protection hidden="1"/>
    </xf>
    <xf numFmtId="0" fontId="2" fillId="0" borderId="70" xfId="2" applyFont="1" applyBorder="1" applyAlignment="1" applyProtection="1">
      <alignment horizontal="center"/>
      <protection hidden="1"/>
    </xf>
    <xf numFmtId="0" fontId="2" fillId="0" borderId="70" xfId="2" applyFont="1" applyBorder="1" applyAlignment="1" applyProtection="1">
      <alignment horizontal="left" indent="1"/>
      <protection hidden="1"/>
    </xf>
    <xf numFmtId="0" fontId="2" fillId="0" borderId="167" xfId="2" applyFont="1" applyBorder="1" applyAlignment="1" applyProtection="1">
      <alignment horizontal="left" indent="1"/>
      <protection hidden="1"/>
    </xf>
    <xf numFmtId="0" fontId="2" fillId="0" borderId="131" xfId="2" applyFont="1" applyBorder="1" applyAlignment="1" applyProtection="1">
      <alignment horizontal="center"/>
      <protection hidden="1"/>
    </xf>
    <xf numFmtId="0" fontId="13" fillId="0" borderId="70" xfId="2" applyBorder="1" applyProtection="1">
      <protection hidden="1"/>
    </xf>
    <xf numFmtId="0" fontId="2" fillId="0" borderId="168" xfId="2" applyFont="1" applyBorder="1" applyAlignment="1" applyProtection="1">
      <alignment horizontal="center"/>
      <protection hidden="1"/>
    </xf>
    <xf numFmtId="0" fontId="2" fillId="0" borderId="72" xfId="2" applyFont="1" applyBorder="1" applyAlignment="1" applyProtection="1">
      <alignment horizontal="left" indent="1"/>
      <protection hidden="1"/>
    </xf>
    <xf numFmtId="0" fontId="2" fillId="0" borderId="68" xfId="2" applyFont="1" applyBorder="1" applyAlignment="1" applyProtection="1">
      <alignment horizontal="left" indent="1"/>
      <protection hidden="1"/>
    </xf>
    <xf numFmtId="0" fontId="1" fillId="0" borderId="169" xfId="2" applyFont="1" applyBorder="1" applyAlignment="1" applyProtection="1">
      <alignment horizontal="left" indent="1"/>
      <protection hidden="1"/>
    </xf>
    <xf numFmtId="0" fontId="2" fillId="0" borderId="135" xfId="2" applyFont="1" applyBorder="1" applyAlignment="1" applyProtection="1">
      <alignment horizontal="left" indent="1"/>
      <protection hidden="1"/>
    </xf>
    <xf numFmtId="0" fontId="2" fillId="0" borderId="134" xfId="2" applyFont="1" applyBorder="1" applyAlignment="1" applyProtection="1">
      <alignment horizontal="left" indent="1"/>
      <protection hidden="1"/>
    </xf>
    <xf numFmtId="0" fontId="2" fillId="0" borderId="170" xfId="2" applyFont="1" applyBorder="1" applyAlignment="1" applyProtection="1">
      <alignment horizontal="left" indent="1"/>
      <protection hidden="1"/>
    </xf>
    <xf numFmtId="0" fontId="2" fillId="0" borderId="92" xfId="2" applyFont="1" applyBorder="1" applyAlignment="1" applyProtection="1">
      <alignment horizontal="left" indent="1"/>
      <protection hidden="1"/>
    </xf>
    <xf numFmtId="0" fontId="14" fillId="0" borderId="93" xfId="2" applyFont="1" applyBorder="1" applyAlignment="1" applyProtection="1">
      <alignment horizontal="left" indent="1"/>
      <protection hidden="1"/>
    </xf>
    <xf numFmtId="0" fontId="2" fillId="0" borderId="93" xfId="2" applyFont="1" applyBorder="1" applyAlignment="1" applyProtection="1">
      <alignment horizontal="left" indent="1"/>
      <protection hidden="1"/>
    </xf>
    <xf numFmtId="0" fontId="1" fillId="0" borderId="72" xfId="2" applyFont="1" applyBorder="1" applyAlignment="1" applyProtection="1">
      <alignment horizontal="left" indent="1"/>
      <protection hidden="1"/>
    </xf>
    <xf numFmtId="0" fontId="1" fillId="0" borderId="68" xfId="2" applyFont="1" applyBorder="1" applyAlignment="1" applyProtection="1">
      <alignment horizontal="left" indent="1"/>
      <protection hidden="1"/>
    </xf>
    <xf numFmtId="0" fontId="1" fillId="0" borderId="73" xfId="2" applyFont="1" applyBorder="1" applyAlignment="1" applyProtection="1">
      <alignment horizontal="left" indent="1"/>
      <protection hidden="1"/>
    </xf>
    <xf numFmtId="0" fontId="5" fillId="0" borderId="94" xfId="2" applyFont="1" applyBorder="1" applyAlignment="1" applyProtection="1">
      <protection locked="0"/>
    </xf>
    <xf numFmtId="14" fontId="5" fillId="0" borderId="94" xfId="2" applyNumberFormat="1" applyFont="1" applyBorder="1" applyAlignment="1" applyProtection="1">
      <protection locked="0"/>
    </xf>
    <xf numFmtId="0" fontId="2" fillId="0" borderId="0" xfId="2" applyFont="1" applyAlignment="1">
      <alignment horizontal="right"/>
    </xf>
    <xf numFmtId="0" fontId="5" fillId="0" borderId="95" xfId="2" applyFont="1" applyFill="1" applyBorder="1" applyAlignment="1" applyProtection="1">
      <alignment horizontal="center"/>
      <protection locked="0"/>
    </xf>
    <xf numFmtId="49" fontId="5" fillId="0" borderId="95" xfId="2" applyNumberFormat="1" applyFont="1" applyFill="1" applyBorder="1" applyAlignment="1" applyProtection="1">
      <alignment horizontal="center"/>
      <protection locked="0"/>
    </xf>
    <xf numFmtId="0" fontId="5" fillId="0" borderId="94" xfId="2" applyFont="1" applyFill="1" applyBorder="1" applyAlignment="1" applyProtection="1">
      <alignment horizontal="center"/>
      <protection locked="0"/>
    </xf>
    <xf numFmtId="49" fontId="5" fillId="0" borderId="94" xfId="2" applyNumberFormat="1" applyFont="1" applyFill="1" applyBorder="1" applyAlignment="1" applyProtection="1">
      <alignment horizontal="center"/>
      <protection locked="0"/>
    </xf>
    <xf numFmtId="0" fontId="6" fillId="0" borderId="0" xfId="2" applyFont="1"/>
    <xf numFmtId="0" fontId="15" fillId="0" borderId="0" xfId="2" applyFont="1" applyBorder="1" applyAlignment="1" applyProtection="1">
      <alignment horizontal="left" indent="1"/>
      <protection locked="0" hidden="1"/>
    </xf>
    <xf numFmtId="0" fontId="5" fillId="0" borderId="0" xfId="2" applyFont="1" applyBorder="1" applyAlignment="1" applyProtection="1">
      <alignment horizontal="left" indent="1"/>
      <protection locked="0" hidden="1"/>
    </xf>
    <xf numFmtId="0" fontId="15" fillId="0" borderId="94" xfId="2" applyFont="1" applyBorder="1" applyAlignment="1" applyProtection="1">
      <alignment horizontal="left" indent="1"/>
      <protection locked="0" hidden="1"/>
    </xf>
    <xf numFmtId="0" fontId="5" fillId="0" borderId="94" xfId="2" applyFont="1" applyFill="1" applyBorder="1" applyAlignment="1" applyProtection="1">
      <alignment horizontal="left" indent="1"/>
      <protection locked="0" hidden="1"/>
    </xf>
    <xf numFmtId="0" fontId="15" fillId="0" borderId="94" xfId="2" applyFont="1" applyFill="1" applyBorder="1" applyAlignment="1" applyProtection="1">
      <alignment horizontal="left" indent="1"/>
      <protection locked="0" hidden="1"/>
    </xf>
    <xf numFmtId="0" fontId="13" fillId="0" borderId="0" xfId="2" applyBorder="1" applyProtection="1">
      <protection locked="0"/>
    </xf>
    <xf numFmtId="0" fontId="2" fillId="0" borderId="0" xfId="2" applyFont="1" applyBorder="1" applyAlignment="1">
      <alignment horizontal="right"/>
    </xf>
    <xf numFmtId="0" fontId="13" fillId="0" borderId="95" xfId="2" applyBorder="1" applyProtection="1">
      <protection locked="0" hidden="1"/>
    </xf>
    <xf numFmtId="0" fontId="5" fillId="0" borderId="0" xfId="2" applyFont="1" applyBorder="1" applyAlignment="1" applyProtection="1">
      <alignment horizontal="left" indent="1"/>
      <protection locked="0"/>
    </xf>
    <xf numFmtId="0" fontId="6" fillId="5" borderId="96" xfId="2" applyFont="1" applyFill="1" applyBorder="1" applyAlignment="1">
      <alignment horizontal="center" vertical="center"/>
    </xf>
    <xf numFmtId="0" fontId="7" fillId="0" borderId="97" xfId="2" applyFont="1" applyBorder="1" applyAlignment="1">
      <alignment horizontal="center" vertical="center"/>
    </xf>
    <xf numFmtId="0" fontId="7" fillId="0" borderId="98" xfId="2" applyFont="1" applyBorder="1" applyAlignment="1">
      <alignment horizontal="center" vertical="center"/>
    </xf>
    <xf numFmtId="0" fontId="13" fillId="0" borderId="94" xfId="2" applyFill="1" applyBorder="1" applyProtection="1">
      <protection locked="0" hidden="1"/>
    </xf>
    <xf numFmtId="0" fontId="6" fillId="6" borderId="99" xfId="2" applyFont="1" applyFill="1" applyBorder="1" applyAlignment="1">
      <alignment horizontal="center" vertical="center"/>
    </xf>
    <xf numFmtId="0" fontId="13" fillId="0" borderId="100" xfId="2" applyFill="1" applyBorder="1" applyAlignment="1">
      <alignment vertical="center"/>
    </xf>
    <xf numFmtId="0" fontId="8" fillId="5" borderId="96" xfId="2" applyFont="1" applyFill="1" applyBorder="1" applyAlignment="1">
      <alignment horizontal="center" vertical="center"/>
    </xf>
    <xf numFmtId="0" fontId="8" fillId="5" borderId="101" xfId="2" applyFont="1" applyFill="1" applyBorder="1" applyAlignment="1">
      <alignment horizontal="center" vertical="center"/>
    </xf>
    <xf numFmtId="0" fontId="8" fillId="5" borderId="102" xfId="2" applyFont="1" applyFill="1" applyBorder="1" applyAlignment="1">
      <alignment horizontal="center" vertical="center"/>
    </xf>
    <xf numFmtId="0" fontId="8" fillId="5" borderId="103" xfId="2" applyFont="1" applyFill="1" applyBorder="1" applyAlignment="1">
      <alignment horizontal="center" vertical="center"/>
    </xf>
    <xf numFmtId="0" fontId="7" fillId="0" borderId="66" xfId="2" applyFont="1" applyBorder="1" applyAlignment="1">
      <alignment horizontal="right" vertical="center"/>
    </xf>
    <xf numFmtId="0" fontId="13" fillId="0" borderId="66" xfId="2" applyBorder="1" applyAlignment="1">
      <alignment vertical="center"/>
    </xf>
    <xf numFmtId="0" fontId="13" fillId="0" borderId="65" xfId="2" applyBorder="1" applyAlignment="1">
      <alignment vertical="center"/>
    </xf>
    <xf numFmtId="0" fontId="6" fillId="5" borderId="104" xfId="2" applyFont="1" applyFill="1" applyBorder="1" applyAlignment="1">
      <alignment horizontal="center" vertical="center"/>
    </xf>
    <xf numFmtId="0" fontId="8" fillId="0" borderId="105" xfId="2" applyFont="1" applyBorder="1" applyAlignment="1">
      <alignment horizontal="center" vertical="center"/>
    </xf>
    <xf numFmtId="0" fontId="8" fillId="6" borderId="106" xfId="2" applyFont="1" applyFill="1" applyBorder="1" applyAlignment="1">
      <alignment horizontal="center" vertical="center"/>
    </xf>
    <xf numFmtId="0" fontId="8" fillId="6" borderId="107" xfId="2" applyFont="1" applyFill="1" applyBorder="1" applyAlignment="1">
      <alignment horizontal="center" vertical="center"/>
    </xf>
    <xf numFmtId="0" fontId="8" fillId="6" borderId="108" xfId="2" applyFont="1" applyFill="1" applyBorder="1" applyAlignment="1">
      <alignment horizontal="center" vertical="center"/>
    </xf>
    <xf numFmtId="0" fontId="8" fillId="6" borderId="109" xfId="2" applyFont="1" applyFill="1" applyBorder="1" applyAlignment="1">
      <alignment horizontal="center" vertical="center"/>
    </xf>
    <xf numFmtId="0" fontId="2" fillId="6" borderId="104" xfId="2" applyFont="1" applyFill="1" applyBorder="1" applyAlignment="1">
      <alignment horizontal="center" vertical="center"/>
    </xf>
    <xf numFmtId="164" fontId="13" fillId="0" borderId="110" xfId="2" applyNumberFormat="1" applyFill="1" applyBorder="1" applyAlignment="1" applyProtection="1">
      <alignment horizontal="left" vertical="center" indent="1"/>
      <protection locked="0"/>
    </xf>
    <xf numFmtId="164" fontId="5" fillId="0" borderId="111" xfId="2" applyNumberFormat="1" applyFont="1" applyFill="1" applyBorder="1" applyAlignment="1" applyProtection="1">
      <alignment horizontal="left" vertical="center" indent="1"/>
      <protection locked="0"/>
    </xf>
    <xf numFmtId="0" fontId="6" fillId="5" borderId="113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69" xfId="2" applyFont="1" applyBorder="1" applyAlignment="1" applyProtection="1">
      <alignment horizontal="center" vertical="center"/>
    </xf>
    <xf numFmtId="0" fontId="1" fillId="0" borderId="70" xfId="2" applyFont="1" applyBorder="1" applyAlignment="1" applyProtection="1">
      <alignment horizontal="center" vertical="center"/>
    </xf>
    <xf numFmtId="0" fontId="2" fillId="0" borderId="71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 vertical="top" indent="1"/>
      <protection locked="0"/>
    </xf>
    <xf numFmtId="0" fontId="9" fillId="0" borderId="93" xfId="2" applyFont="1" applyBorder="1" applyAlignment="1" applyProtection="1">
      <alignment horizontal="left" vertical="top" indent="1"/>
      <protection locked="0"/>
    </xf>
    <xf numFmtId="0" fontId="9" fillId="0" borderId="0" xfId="2" applyFont="1" applyBorder="1" applyAlignment="1">
      <alignment horizontal="center" vertical="center"/>
    </xf>
    <xf numFmtId="0" fontId="1" fillId="0" borderId="72" xfId="2" applyFont="1" applyBorder="1" applyAlignment="1" applyProtection="1">
      <alignment horizontal="center" vertical="center"/>
    </xf>
    <xf numFmtId="0" fontId="1" fillId="0" borderId="68" xfId="2" applyFont="1" applyBorder="1" applyAlignment="1" applyProtection="1">
      <alignment horizontal="center" vertical="center"/>
    </xf>
    <xf numFmtId="0" fontId="2" fillId="0" borderId="73" xfId="2" applyFont="1" applyBorder="1" applyAlignment="1" applyProtection="1">
      <alignment horizontal="center" vertical="center"/>
    </xf>
    <xf numFmtId="0" fontId="9" fillId="0" borderId="0" xfId="2" applyFont="1" applyAlignment="1">
      <alignment horizontal="center" vertical="center"/>
    </xf>
    <xf numFmtId="0" fontId="1" fillId="5" borderId="115" xfId="2" applyFont="1" applyFill="1" applyBorder="1" applyAlignment="1">
      <alignment horizontal="center" vertical="center"/>
    </xf>
    <xf numFmtId="0" fontId="1" fillId="0" borderId="116" xfId="2" applyFont="1" applyBorder="1" applyAlignment="1" applyProtection="1">
      <alignment horizontal="center" vertical="center"/>
      <protection locked="0"/>
    </xf>
    <xf numFmtId="0" fontId="1" fillId="0" borderId="117" xfId="2" applyFont="1" applyBorder="1" applyAlignment="1" applyProtection="1">
      <alignment horizontal="center" vertical="center"/>
      <protection locked="0"/>
    </xf>
    <xf numFmtId="0" fontId="16" fillId="5" borderId="118" xfId="2" applyFont="1" applyFill="1" applyBorder="1" applyAlignment="1">
      <alignment horizontal="center" vertical="center"/>
    </xf>
    <xf numFmtId="0" fontId="9" fillId="0" borderId="81" xfId="2" applyFont="1" applyBorder="1" applyAlignment="1" applyProtection="1">
      <alignment horizontal="left" vertical="center" indent="1"/>
      <protection locked="0"/>
    </xf>
    <xf numFmtId="0" fontId="9" fillId="0" borderId="114" xfId="2" applyFont="1" applyBorder="1" applyAlignment="1" applyProtection="1">
      <alignment horizontal="left" vertical="center" indent="1"/>
      <protection locked="0"/>
    </xf>
    <xf numFmtId="0" fontId="1" fillId="5" borderId="119" xfId="2" applyFont="1" applyFill="1" applyBorder="1" applyAlignment="1">
      <alignment horizontal="center" vertical="center"/>
    </xf>
    <xf numFmtId="0" fontId="1" fillId="0" borderId="120" xfId="2" applyFont="1" applyBorder="1" applyAlignment="1" applyProtection="1">
      <alignment horizontal="center" vertical="center"/>
      <protection locked="0"/>
    </xf>
    <xf numFmtId="0" fontId="1" fillId="0" borderId="121" xfId="2" applyFont="1" applyBorder="1" applyAlignment="1" applyProtection="1">
      <alignment horizontal="center" vertical="center"/>
      <protection locked="0"/>
    </xf>
    <xf numFmtId="0" fontId="16" fillId="5" borderId="122" xfId="2" applyFont="1" applyFill="1" applyBorder="1" applyAlignment="1">
      <alignment horizontal="center" vertical="center"/>
    </xf>
    <xf numFmtId="0" fontId="9" fillId="0" borderId="171" xfId="2" applyFont="1" applyBorder="1" applyAlignment="1" applyProtection="1">
      <alignment horizontal="left" vertical="center" indent="1"/>
      <protection locked="0"/>
    </xf>
    <xf numFmtId="0" fontId="9" fillId="0" borderId="172" xfId="2" applyFont="1" applyBorder="1" applyAlignment="1" applyProtection="1">
      <alignment horizontal="left" vertical="center" indent="1"/>
      <protection locked="0"/>
    </xf>
    <xf numFmtId="0" fontId="1" fillId="0" borderId="92" xfId="2" applyFont="1" applyBorder="1" applyAlignment="1" applyProtection="1">
      <alignment horizontal="center" vertical="center"/>
    </xf>
    <xf numFmtId="0" fontId="1" fillId="5" borderId="125" xfId="2" applyFont="1" applyFill="1" applyBorder="1" applyAlignment="1">
      <alignment horizontal="center" vertical="center"/>
    </xf>
    <xf numFmtId="0" fontId="1" fillId="0" borderId="126" xfId="2" applyFont="1" applyBorder="1" applyAlignment="1" applyProtection="1">
      <alignment horizontal="center" vertical="center"/>
      <protection locked="0"/>
    </xf>
    <xf numFmtId="0" fontId="1" fillId="0" borderId="127" xfId="2" applyFont="1" applyBorder="1" applyAlignment="1" applyProtection="1">
      <alignment horizontal="center" vertical="center"/>
      <protection locked="0"/>
    </xf>
    <xf numFmtId="0" fontId="16" fillId="5" borderId="128" xfId="2" applyFont="1" applyFill="1" applyBorder="1" applyAlignment="1">
      <alignment horizontal="center" vertical="center"/>
    </xf>
    <xf numFmtId="0" fontId="9" fillId="0" borderId="68" xfId="2" applyFont="1" applyBorder="1" applyAlignment="1" applyProtection="1">
      <alignment horizontal="left" vertical="center" indent="1"/>
      <protection locked="0"/>
    </xf>
    <xf numFmtId="0" fontId="9" fillId="0" borderId="73" xfId="2" applyFont="1" applyBorder="1" applyAlignment="1" applyProtection="1">
      <alignment horizontal="left" vertical="center" indent="1"/>
      <protection locked="0"/>
    </xf>
    <xf numFmtId="0" fontId="13" fillId="0" borderId="0" xfId="2" applyBorder="1"/>
    <xf numFmtId="0" fontId="2" fillId="0" borderId="129" xfId="2" applyFont="1" applyBorder="1" applyAlignment="1">
      <alignment horizontal="center" vertical="top"/>
    </xf>
    <xf numFmtId="0" fontId="2" fillId="0" borderId="0" xfId="2" applyFont="1" applyBorder="1" applyAlignment="1">
      <alignment horizontal="center" vertical="top"/>
    </xf>
    <xf numFmtId="0" fontId="2" fillId="0" borderId="130" xfId="2" applyFont="1" applyBorder="1" applyAlignment="1">
      <alignment horizontal="center" vertical="top"/>
    </xf>
    <xf numFmtId="0" fontId="2" fillId="0" borderId="131" xfId="2" applyFont="1" applyBorder="1" applyAlignment="1">
      <alignment horizontal="center" vertical="top"/>
    </xf>
    <xf numFmtId="0" fontId="2" fillId="0" borderId="132" xfId="2" applyFont="1" applyBorder="1" applyAlignment="1">
      <alignment horizontal="center" vertical="top"/>
    </xf>
    <xf numFmtId="0" fontId="2" fillId="0" borderId="129" xfId="2" applyFont="1" applyBorder="1" applyAlignment="1">
      <alignment horizontal="center" vertical="center" wrapText="1"/>
    </xf>
    <xf numFmtId="0" fontId="13" fillId="0" borderId="70" xfId="2" applyBorder="1" applyAlignment="1">
      <alignment horizontal="left" indent="1"/>
    </xf>
    <xf numFmtId="0" fontId="2" fillId="0" borderId="71" xfId="2" applyFont="1" applyBorder="1" applyAlignment="1">
      <alignment horizontal="left" indent="1"/>
    </xf>
    <xf numFmtId="0" fontId="2" fillId="0" borderId="113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133" xfId="2" applyFont="1" applyBorder="1" applyAlignment="1">
      <alignment horizontal="center"/>
    </xf>
    <xf numFmtId="0" fontId="2" fillId="0" borderId="134" xfId="2" applyFont="1" applyBorder="1" applyAlignment="1">
      <alignment horizontal="center"/>
    </xf>
    <xf numFmtId="0" fontId="2" fillId="0" borderId="135" xfId="2" applyFont="1" applyBorder="1" applyAlignment="1">
      <alignment horizontal="center"/>
    </xf>
    <xf numFmtId="0" fontId="2" fillId="0" borderId="113" xfId="2" applyFont="1" applyBorder="1" applyAlignment="1">
      <alignment horizontal="center" vertical="center" wrapText="1"/>
    </xf>
    <xf numFmtId="0" fontId="17" fillId="6" borderId="136" xfId="2" applyFont="1" applyFill="1" applyBorder="1" applyAlignment="1" applyProtection="1">
      <alignment horizontal="left" vertical="center" indent="1"/>
      <protection locked="0"/>
    </xf>
    <xf numFmtId="0" fontId="17" fillId="6" borderId="137" xfId="2" applyFont="1" applyFill="1" applyBorder="1" applyAlignment="1" applyProtection="1">
      <alignment horizontal="left" vertical="center" indent="1"/>
      <protection locked="0"/>
    </xf>
    <xf numFmtId="0" fontId="10" fillId="6" borderId="138" xfId="2" applyFont="1" applyFill="1" applyBorder="1" applyAlignment="1" applyProtection="1">
      <alignment horizontal="left" vertical="center" indent="1"/>
      <protection locked="0"/>
    </xf>
    <xf numFmtId="0" fontId="7" fillId="0" borderId="65" xfId="2" applyFont="1" applyFill="1" applyBorder="1" applyAlignment="1">
      <alignment horizontal="left" vertical="top" indent="1"/>
    </xf>
    <xf numFmtId="0" fontId="3" fillId="0" borderId="0" xfId="2" applyFont="1" applyBorder="1" applyAlignment="1">
      <alignment horizontal="center" vertical="top" wrapText="1"/>
    </xf>
    <xf numFmtId="14" fontId="9" fillId="0" borderId="81" xfId="2" applyNumberFormat="1" applyFont="1" applyBorder="1" applyAlignment="1" applyProtection="1">
      <alignment horizontal="center"/>
      <protection locked="0"/>
    </xf>
    <xf numFmtId="0" fontId="2" fillId="0" borderId="0" xfId="2" applyFont="1" applyAlignment="1">
      <alignment horizontal="right"/>
    </xf>
    <xf numFmtId="0" fontId="9" fillId="0" borderId="81" xfId="2" applyFont="1" applyBorder="1" applyAlignment="1" applyProtection="1">
      <alignment horizontal="left" indent="1"/>
      <protection locked="0"/>
    </xf>
    <xf numFmtId="0" fontId="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center" vertical="top" wrapText="1"/>
    </xf>
    <xf numFmtId="0" fontId="13" fillId="0" borderId="0" xfId="2" applyBorder="1" applyAlignment="1" applyProtection="1">
      <alignment horizontal="left" indent="1"/>
      <protection hidden="1"/>
    </xf>
    <xf numFmtId="0" fontId="13" fillId="0" borderId="69" xfId="2" applyBorder="1" applyAlignment="1" applyProtection="1">
      <alignment horizontal="left" vertical="center" wrapText="1" indent="1"/>
      <protection locked="0" hidden="1"/>
    </xf>
    <xf numFmtId="0" fontId="13" fillId="0" borderId="70" xfId="2" applyBorder="1" applyAlignment="1" applyProtection="1">
      <alignment horizontal="left" vertical="center" wrapText="1" indent="1"/>
      <protection locked="0" hidden="1"/>
    </xf>
    <xf numFmtId="0" fontId="13" fillId="0" borderId="71" xfId="2" applyBorder="1" applyAlignment="1" applyProtection="1">
      <alignment horizontal="left" vertical="center" wrapText="1" indent="1"/>
      <protection locked="0" hidden="1"/>
    </xf>
    <xf numFmtId="0" fontId="2" fillId="0" borderId="69" xfId="2" applyFont="1" applyBorder="1" applyAlignment="1" applyProtection="1">
      <alignment horizontal="left" vertical="center" wrapText="1" indent="1"/>
      <protection locked="0" hidden="1"/>
    </xf>
    <xf numFmtId="0" fontId="2" fillId="0" borderId="70" xfId="2" applyFont="1" applyBorder="1" applyAlignment="1" applyProtection="1">
      <alignment horizontal="left" vertical="center" wrapText="1" indent="1"/>
      <protection locked="0" hidden="1"/>
    </xf>
    <xf numFmtId="0" fontId="2" fillId="0" borderId="71" xfId="2" applyFont="1" applyBorder="1" applyAlignment="1" applyProtection="1">
      <alignment horizontal="left" vertical="center" wrapText="1" indent="1"/>
      <protection locked="0" hidden="1"/>
    </xf>
    <xf numFmtId="0" fontId="13" fillId="0" borderId="72" xfId="2" applyBorder="1" applyAlignment="1" applyProtection="1">
      <alignment horizontal="left" indent="1"/>
      <protection hidden="1"/>
    </xf>
    <xf numFmtId="0" fontId="13" fillId="0" borderId="73" xfId="2" applyBorder="1" applyAlignment="1" applyProtection="1">
      <alignment horizontal="left" indent="1"/>
      <protection hidden="1"/>
    </xf>
    <xf numFmtId="0" fontId="2" fillId="0" borderId="80" xfId="2" applyFont="1" applyBorder="1" applyAlignment="1" applyProtection="1">
      <alignment horizontal="center"/>
      <protection hidden="1"/>
    </xf>
    <xf numFmtId="0" fontId="2" fillId="0" borderId="81" xfId="2" applyFont="1" applyBorder="1" applyAlignment="1" applyProtection="1">
      <alignment horizontal="center"/>
      <protection hidden="1"/>
    </xf>
    <xf numFmtId="0" fontId="2" fillId="0" borderId="81" xfId="2" applyFont="1" applyBorder="1" applyAlignment="1" applyProtection="1">
      <alignment horizontal="left" indent="1"/>
      <protection hidden="1"/>
    </xf>
    <xf numFmtId="0" fontId="2" fillId="0" borderId="82" xfId="2" applyFont="1" applyBorder="1" applyAlignment="1" applyProtection="1">
      <alignment horizontal="left" indent="1"/>
      <protection hidden="1"/>
    </xf>
    <xf numFmtId="0" fontId="2" fillId="0" borderId="83" xfId="2" applyFont="1" applyBorder="1" applyAlignment="1" applyProtection="1">
      <alignment horizontal="center"/>
      <protection hidden="1"/>
    </xf>
    <xf numFmtId="0" fontId="13" fillId="0" borderId="81" xfId="2" applyBorder="1" applyProtection="1">
      <protection hidden="1"/>
    </xf>
    <xf numFmtId="0" fontId="2" fillId="0" borderId="84" xfId="2" applyFont="1" applyBorder="1" applyAlignment="1" applyProtection="1">
      <alignment horizontal="center"/>
      <protection hidden="1"/>
    </xf>
    <xf numFmtId="0" fontId="2" fillId="0" borderId="85" xfId="2" applyFont="1" applyBorder="1" applyAlignment="1" applyProtection="1">
      <alignment horizontal="center"/>
      <protection hidden="1"/>
    </xf>
    <xf numFmtId="0" fontId="2" fillId="0" borderId="86" xfId="2" applyFont="1" applyBorder="1" applyAlignment="1" applyProtection="1">
      <alignment horizontal="left" indent="1"/>
      <protection hidden="1"/>
    </xf>
    <xf numFmtId="0" fontId="2" fillId="0" borderId="87" xfId="2" applyFont="1" applyBorder="1" applyAlignment="1" applyProtection="1">
      <alignment horizontal="left" indent="1"/>
      <protection hidden="1"/>
    </xf>
    <xf numFmtId="0" fontId="1" fillId="0" borderId="88" xfId="2" applyFont="1" applyBorder="1" applyAlignment="1" applyProtection="1">
      <alignment horizontal="left" indent="1"/>
      <protection hidden="1"/>
    </xf>
    <xf numFmtId="0" fontId="2" fillId="0" borderId="89" xfId="2" applyFont="1" applyBorder="1" applyAlignment="1" applyProtection="1">
      <alignment horizontal="left" indent="1"/>
      <protection hidden="1"/>
    </xf>
    <xf numFmtId="0" fontId="2" fillId="0" borderId="90" xfId="2" applyFont="1" applyBorder="1" applyAlignment="1" applyProtection="1">
      <alignment horizontal="left" indent="1"/>
      <protection hidden="1"/>
    </xf>
    <xf numFmtId="0" fontId="2" fillId="0" borderId="91" xfId="2" applyFont="1" applyBorder="1" applyAlignment="1" applyProtection="1">
      <alignment horizontal="left" indent="1"/>
      <protection hidden="1"/>
    </xf>
    <xf numFmtId="0" fontId="5" fillId="0" borderId="94" xfId="2" applyFont="1" applyBorder="1" applyAlignment="1" applyProtection="1">
      <protection locked="0" hidden="1"/>
    </xf>
    <xf numFmtId="14" fontId="5" fillId="0" borderId="94" xfId="2" applyNumberFormat="1" applyFont="1" applyBorder="1" applyAlignment="1" applyProtection="1">
      <protection locked="0" hidden="1"/>
    </xf>
    <xf numFmtId="0" fontId="5" fillId="0" borderId="95" xfId="2" applyFont="1" applyFill="1" applyBorder="1" applyAlignment="1" applyProtection="1">
      <alignment horizontal="center"/>
      <protection locked="0" hidden="1"/>
    </xf>
    <xf numFmtId="49" fontId="5" fillId="0" borderId="95" xfId="2" applyNumberFormat="1" applyFont="1" applyFill="1" applyBorder="1" applyAlignment="1" applyProtection="1">
      <alignment horizontal="center"/>
      <protection locked="0" hidden="1"/>
    </xf>
    <xf numFmtId="0" fontId="5" fillId="0" borderId="94" xfId="2" applyFont="1" applyFill="1" applyBorder="1" applyAlignment="1" applyProtection="1">
      <alignment horizontal="center"/>
      <protection locked="0" hidden="1"/>
    </xf>
    <xf numFmtId="49" fontId="5" fillId="0" borderId="94" xfId="2" applyNumberFormat="1" applyFont="1" applyFill="1" applyBorder="1" applyAlignment="1" applyProtection="1">
      <alignment horizontal="center"/>
      <protection locked="0" hidden="1"/>
    </xf>
    <xf numFmtId="0" fontId="15" fillId="0" borderId="94" xfId="2" applyFont="1" applyBorder="1" applyAlignment="1" applyProtection="1">
      <alignment horizontal="left" indent="1"/>
    </xf>
    <xf numFmtId="0" fontId="6" fillId="5" borderId="96" xfId="2" applyFont="1" applyFill="1" applyBorder="1" applyAlignment="1" applyProtection="1">
      <alignment horizontal="center" vertical="center"/>
      <protection hidden="1"/>
    </xf>
    <xf numFmtId="0" fontId="6" fillId="6" borderId="99" xfId="2" applyFont="1" applyFill="1" applyBorder="1" applyAlignment="1" applyProtection="1">
      <alignment horizontal="center" vertical="center"/>
      <protection hidden="1"/>
    </xf>
    <xf numFmtId="0" fontId="8" fillId="5" borderId="96" xfId="2" applyFont="1" applyFill="1" applyBorder="1" applyAlignment="1" applyProtection="1">
      <alignment horizontal="center" vertical="center"/>
      <protection hidden="1"/>
    </xf>
    <xf numFmtId="0" fontId="8" fillId="5" borderId="101" xfId="2" applyFont="1" applyFill="1" applyBorder="1" applyAlignment="1" applyProtection="1">
      <alignment horizontal="center" vertical="center"/>
      <protection hidden="1"/>
    </xf>
    <xf numFmtId="0" fontId="8" fillId="5" borderId="102" xfId="2" applyFont="1" applyFill="1" applyBorder="1" applyAlignment="1" applyProtection="1">
      <alignment horizontal="center" vertical="center"/>
      <protection hidden="1"/>
    </xf>
    <xf numFmtId="0" fontId="8" fillId="5" borderId="103" xfId="2" applyFont="1" applyFill="1" applyBorder="1" applyAlignment="1" applyProtection="1">
      <alignment horizontal="center" vertical="center"/>
      <protection hidden="1"/>
    </xf>
    <xf numFmtId="0" fontId="6" fillId="5" borderId="104" xfId="2" applyFont="1" applyFill="1" applyBorder="1" applyAlignment="1" applyProtection="1">
      <alignment horizontal="center" vertical="center"/>
      <protection hidden="1"/>
    </xf>
    <xf numFmtId="0" fontId="8" fillId="6" borderId="106" xfId="2" applyFont="1" applyFill="1" applyBorder="1" applyAlignment="1" applyProtection="1">
      <alignment horizontal="center" vertical="center"/>
      <protection hidden="1"/>
    </xf>
    <xf numFmtId="0" fontId="8" fillId="6" borderId="107" xfId="2" applyFont="1" applyFill="1" applyBorder="1" applyAlignment="1" applyProtection="1">
      <alignment horizontal="center" vertical="center"/>
      <protection hidden="1"/>
    </xf>
    <xf numFmtId="0" fontId="8" fillId="6" borderId="108" xfId="2" applyFont="1" applyFill="1" applyBorder="1" applyAlignment="1" applyProtection="1">
      <alignment horizontal="center" vertical="center"/>
      <protection hidden="1"/>
    </xf>
    <xf numFmtId="0" fontId="8" fillId="6" borderId="109" xfId="2" applyFont="1" applyFill="1" applyBorder="1" applyAlignment="1" applyProtection="1">
      <alignment horizontal="center" vertical="center"/>
      <protection hidden="1"/>
    </xf>
    <xf numFmtId="0" fontId="2" fillId="6" borderId="104" xfId="2" applyFont="1" applyFill="1" applyBorder="1" applyAlignment="1" applyProtection="1">
      <alignment horizontal="center" vertical="center"/>
      <protection hidden="1"/>
    </xf>
    <xf numFmtId="164" fontId="13" fillId="10" borderId="110" xfId="2" applyNumberFormat="1" applyFill="1" applyBorder="1" applyAlignment="1" applyProtection="1">
      <alignment horizontal="left" vertical="center" indent="1"/>
      <protection locked="0" hidden="1"/>
    </xf>
    <xf numFmtId="164" fontId="5" fillId="10" borderId="111" xfId="2" applyNumberFormat="1" applyFont="1" applyFill="1" applyBorder="1" applyAlignment="1" applyProtection="1">
      <alignment horizontal="left" vertical="center" indent="1"/>
      <protection locked="0" hidden="1"/>
    </xf>
    <xf numFmtId="0" fontId="6" fillId="5" borderId="112" xfId="2" applyFont="1" applyFill="1" applyBorder="1" applyAlignment="1" applyProtection="1">
      <alignment horizontal="center" vertical="center"/>
      <protection hidden="1"/>
    </xf>
    <xf numFmtId="0" fontId="6" fillId="5" borderId="113" xfId="2" applyFont="1" applyFill="1" applyBorder="1" applyAlignment="1" applyProtection="1">
      <alignment horizontal="center" vertical="center"/>
      <protection hidden="1"/>
    </xf>
    <xf numFmtId="0" fontId="9" fillId="0" borderId="86" xfId="2" applyFont="1" applyBorder="1" applyAlignment="1" applyProtection="1">
      <alignment horizontal="left" vertical="center" indent="1"/>
      <protection hidden="1"/>
    </xf>
    <xf numFmtId="0" fontId="9" fillId="0" borderId="173" xfId="2" applyFont="1" applyBorder="1" applyAlignment="1" applyProtection="1">
      <alignment horizontal="left" vertical="center" indent="1"/>
      <protection hidden="1"/>
    </xf>
    <xf numFmtId="0" fontId="1" fillId="5" borderId="115" xfId="2" applyFont="1" applyFill="1" applyBorder="1" applyAlignment="1" applyProtection="1">
      <alignment horizontal="center" vertical="center"/>
      <protection hidden="1"/>
    </xf>
    <xf numFmtId="0" fontId="1" fillId="0" borderId="116" xfId="2" applyFont="1" applyBorder="1" applyAlignment="1" applyProtection="1">
      <alignment horizontal="center" vertical="center"/>
      <protection locked="0" hidden="1"/>
    </xf>
    <xf numFmtId="0" fontId="1" fillId="0" borderId="117" xfId="2" applyFont="1" applyBorder="1" applyAlignment="1" applyProtection="1">
      <alignment horizontal="center" vertical="center"/>
      <protection locked="0" hidden="1"/>
    </xf>
    <xf numFmtId="0" fontId="16" fillId="5" borderId="118" xfId="2" applyFont="1" applyFill="1" applyBorder="1" applyAlignment="1" applyProtection="1">
      <alignment horizontal="center" vertical="center"/>
      <protection hidden="1"/>
    </xf>
    <xf numFmtId="0" fontId="9" fillId="0" borderId="92" xfId="2" applyFont="1" applyBorder="1" applyAlignment="1" applyProtection="1">
      <alignment horizontal="left" vertical="center" indent="1"/>
      <protection hidden="1"/>
    </xf>
    <xf numFmtId="0" fontId="9" fillId="0" borderId="93" xfId="2" applyFont="1" applyBorder="1" applyAlignment="1" applyProtection="1">
      <alignment horizontal="left" vertical="center" indent="1"/>
      <protection hidden="1"/>
    </xf>
    <xf numFmtId="0" fontId="1" fillId="0" borderId="174" xfId="3" applyFont="1" applyFill="1" applyBorder="1" applyAlignment="1" applyProtection="1">
      <alignment horizontal="center" vertical="center"/>
    </xf>
    <xf numFmtId="0" fontId="1" fillId="5" borderId="119" xfId="2" applyFont="1" applyFill="1" applyBorder="1" applyAlignment="1" applyProtection="1">
      <alignment horizontal="center" vertical="center"/>
      <protection hidden="1"/>
    </xf>
    <xf numFmtId="0" fontId="1" fillId="0" borderId="120" xfId="2" applyFont="1" applyBorder="1" applyAlignment="1" applyProtection="1">
      <alignment horizontal="center" vertical="center"/>
      <protection locked="0" hidden="1"/>
    </xf>
    <xf numFmtId="0" fontId="1" fillId="0" borderId="121" xfId="2" applyFont="1" applyBorder="1" applyAlignment="1" applyProtection="1">
      <alignment horizontal="center" vertical="center"/>
      <protection locked="0" hidden="1"/>
    </xf>
    <xf numFmtId="0" fontId="16" fillId="5" borderId="128" xfId="2" applyFont="1" applyFill="1" applyBorder="1" applyAlignment="1" applyProtection="1">
      <alignment horizontal="center" vertical="center"/>
      <protection hidden="1"/>
    </xf>
    <xf numFmtId="0" fontId="1" fillId="0" borderId="175" xfId="3" applyFont="1" applyFill="1" applyBorder="1" applyAlignment="1" applyProtection="1">
      <alignment horizontal="center" vertical="center"/>
    </xf>
    <xf numFmtId="0" fontId="16" fillId="5" borderId="122" xfId="2" applyFont="1" applyFill="1" applyBorder="1" applyAlignment="1" applyProtection="1">
      <alignment horizontal="center" vertical="center"/>
      <protection hidden="1"/>
    </xf>
    <xf numFmtId="0" fontId="9" fillId="0" borderId="123" xfId="2" applyFont="1" applyBorder="1" applyAlignment="1" applyProtection="1">
      <alignment horizontal="left" vertical="center" indent="1"/>
      <protection hidden="1"/>
    </xf>
    <xf numFmtId="0" fontId="9" fillId="0" borderId="124" xfId="2" applyFont="1" applyBorder="1" applyAlignment="1" applyProtection="1">
      <alignment horizontal="left" vertical="center" indent="1"/>
      <protection hidden="1"/>
    </xf>
    <xf numFmtId="0" fontId="9" fillId="0" borderId="0" xfId="2" applyFont="1" applyBorder="1" applyAlignment="1" applyProtection="1">
      <alignment horizontal="left" vertical="center" indent="1"/>
      <protection hidden="1"/>
    </xf>
    <xf numFmtId="0" fontId="1" fillId="0" borderId="174" xfId="3" applyFont="1" applyFill="1" applyBorder="1" applyAlignment="1" applyProtection="1">
      <alignment horizontal="center" vertical="center"/>
    </xf>
    <xf numFmtId="0" fontId="1" fillId="5" borderId="125" xfId="2" applyFont="1" applyFill="1" applyBorder="1" applyAlignment="1" applyProtection="1">
      <alignment horizontal="center" vertical="center"/>
      <protection hidden="1"/>
    </xf>
    <xf numFmtId="0" fontId="1" fillId="0" borderId="126" xfId="2" applyFont="1" applyBorder="1" applyAlignment="1" applyProtection="1">
      <alignment horizontal="center" vertical="center"/>
      <protection locked="0" hidden="1"/>
    </xf>
    <xf numFmtId="0" fontId="1" fillId="0" borderId="127" xfId="2" applyFont="1" applyBorder="1" applyAlignment="1" applyProtection="1">
      <alignment horizontal="center" vertical="center"/>
      <protection locked="0" hidden="1"/>
    </xf>
    <xf numFmtId="0" fontId="9" fillId="0" borderId="68" xfId="2" applyFont="1" applyBorder="1" applyAlignment="1" applyProtection="1">
      <alignment horizontal="left" vertical="center" indent="1"/>
      <protection hidden="1"/>
    </xf>
    <xf numFmtId="0" fontId="21" fillId="0" borderId="176" xfId="3" applyFont="1" applyFill="1" applyBorder="1" applyAlignment="1" applyProtection="1">
      <alignment horizontal="center" vertical="center"/>
    </xf>
    <xf numFmtId="0" fontId="17" fillId="6" borderId="136" xfId="2" applyFont="1" applyFill="1" applyBorder="1" applyAlignment="1" applyProtection="1">
      <alignment horizontal="left" vertical="center" indent="1"/>
      <protection locked="0" hidden="1"/>
    </xf>
    <xf numFmtId="0" fontId="17" fillId="6" borderId="137" xfId="2" applyFont="1" applyFill="1" applyBorder="1" applyAlignment="1" applyProtection="1">
      <alignment horizontal="left" vertical="center" indent="1"/>
      <protection locked="0" hidden="1"/>
    </xf>
    <xf numFmtId="0" fontId="10" fillId="6" borderId="138" xfId="2" applyFont="1" applyFill="1" applyBorder="1" applyAlignment="1" applyProtection="1">
      <alignment horizontal="left" vertical="center" indent="1"/>
      <protection locked="0" hidden="1"/>
    </xf>
    <xf numFmtId="14" fontId="9" fillId="0" borderId="81" xfId="2" applyNumberFormat="1" applyFont="1" applyBorder="1" applyAlignment="1" applyProtection="1">
      <alignment horizontal="center"/>
      <protection locked="0" hidden="1"/>
    </xf>
    <xf numFmtId="0" fontId="9" fillId="0" borderId="81" xfId="2" applyFont="1" applyBorder="1" applyAlignment="1" applyProtection="1">
      <alignment horizontal="left" indent="1"/>
      <protection locked="0" hidden="1"/>
    </xf>
  </cellXfs>
  <cellStyles count="4">
    <cellStyle name="Excel Built-in Normal" xfId="3"/>
    <cellStyle name="Normální" xfId="0" builtinId="0"/>
    <cellStyle name="Normální 2" xfId="1"/>
    <cellStyle name="Normální 3" xfId="2"/>
  </cellStyles>
  <dxfs count="1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b/>
        <i val="0"/>
        <color rgb="FF92D05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666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r&#353;ovice%20B%20-%20Konstruktiva%20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5;ta/Downloads/Users/B&#225;ra%20a%20Eli/Documents/ELI&#352;KA/Temp/Temporary%20Internet%20Files/OLK30/Dokumenty-Zdenek/sl.26.7.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emporary%20Internet%20Files\OLK30\Dokumenty-Zdenek\sl.26.7.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.%20Popovice%20-%20&#381;i&#382;kov%20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&#225;ra%20a%20Eli/Documents/ELI&#352;KA/Temp/Temporary%20Internet%20Files/OLK30/Dokumenty-Zdenek/sl.26.7.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dmira%20B-Praga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&#225;ra%20a%20Eli\Documents\ELI&#352;KA\Temp\Temporary%20Internet%20Files\OLK30\Dokumenty-Zdenek\sl.26.7.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Konstruktiva%20D%20-%20US%20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&#225;ra%20a%20Eli\Documents\ELI&#352;KA\Temp\Temporary%20Internet%20Files\OLK30\Dokumenty-Zdenek\sl.26.7.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</sheetNames>
    <sheetDataSet>
      <sheetData sheetId="0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</sheetNames>
    <sheetDataSet>
      <sheetData sheetId="0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</sheetNames>
    <sheetDataSet>
      <sheetData sheetId="0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  <sheetName val="vyber"/>
    </sheetNames>
    <sheetDataSet>
      <sheetData sheetId="0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12345</v>
          </cell>
          <cell r="D215" t="str">
            <v>Zkouškový     N</v>
          </cell>
          <cell r="E215" t="str">
            <v>Alois</v>
          </cell>
        </row>
        <row r="216">
          <cell r="A216">
            <v>0</v>
          </cell>
          <cell r="D216" t="str">
            <v>žž</v>
          </cell>
        </row>
        <row r="217">
          <cell r="A217">
            <v>0</v>
          </cell>
          <cell r="D217" t="str">
            <v>žž</v>
          </cell>
        </row>
        <row r="218">
          <cell r="A218">
            <v>0</v>
          </cell>
          <cell r="C218">
            <v>2</v>
          </cell>
          <cell r="D218" t="str">
            <v>žž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showGridLines="0" showRowColHeaders="0" tabSelected="1" workbookViewId="0">
      <selection activeCell="A10" sqref="A10:B11"/>
    </sheetView>
  </sheetViews>
  <sheetFormatPr defaultColWidth="1.140625" defaultRowHeight="12.75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2" hidden="1" customWidth="1"/>
    <col min="22" max="254" width="0" style="1" hidden="1" customWidth="1"/>
    <col min="255" max="255" width="5.28515625" style="1" customWidth="1"/>
    <col min="256" max="16384" width="1.140625" style="1"/>
  </cols>
  <sheetData>
    <row r="1" spans="1:19" ht="40.5" customHeight="1" x14ac:dyDescent="0.4">
      <c r="B1" s="120" t="s">
        <v>101</v>
      </c>
      <c r="C1" s="120"/>
      <c r="D1" s="125" t="s">
        <v>100</v>
      </c>
      <c r="E1" s="125"/>
      <c r="F1" s="125"/>
      <c r="G1" s="125"/>
      <c r="H1" s="125"/>
      <c r="I1" s="125"/>
      <c r="K1" s="124" t="s">
        <v>99</v>
      </c>
      <c r="L1" s="123" t="s">
        <v>10</v>
      </c>
      <c r="M1" s="123"/>
      <c r="N1" s="123"/>
      <c r="O1" s="122" t="s">
        <v>98</v>
      </c>
      <c r="P1" s="122"/>
      <c r="Q1" s="121">
        <v>42250</v>
      </c>
      <c r="R1" s="121"/>
      <c r="S1" s="121"/>
    </row>
    <row r="2" spans="1:19" ht="9.9499999999999993" customHeight="1" thickBot="1" x14ac:dyDescent="0.25">
      <c r="B2" s="120"/>
      <c r="C2" s="120"/>
    </row>
    <row r="3" spans="1:19" ht="20.100000000000001" customHeight="1" thickBot="1" x14ac:dyDescent="0.25">
      <c r="A3" s="119" t="s">
        <v>69</v>
      </c>
      <c r="B3" s="118" t="s">
        <v>22</v>
      </c>
      <c r="C3" s="118"/>
      <c r="D3" s="118"/>
      <c r="E3" s="118"/>
      <c r="F3" s="118"/>
      <c r="G3" s="118"/>
      <c r="H3" s="118"/>
      <c r="I3" s="118"/>
      <c r="K3" s="119" t="s">
        <v>68</v>
      </c>
      <c r="L3" s="118" t="s">
        <v>49</v>
      </c>
      <c r="M3" s="118"/>
      <c r="N3" s="118"/>
      <c r="O3" s="118"/>
      <c r="P3" s="118"/>
      <c r="Q3" s="118"/>
      <c r="R3" s="118"/>
      <c r="S3" s="118"/>
    </row>
    <row r="4" spans="1:19" ht="5.0999999999999996" customHeight="1" x14ac:dyDescent="0.2"/>
    <row r="5" spans="1:19" ht="12.95" customHeight="1" x14ac:dyDescent="0.2">
      <c r="A5" s="117" t="s">
        <v>97</v>
      </c>
      <c r="B5" s="117"/>
      <c r="C5" s="112" t="s">
        <v>96</v>
      </c>
      <c r="D5" s="116" t="s">
        <v>95</v>
      </c>
      <c r="E5" s="116"/>
      <c r="F5" s="116"/>
      <c r="G5" s="116"/>
      <c r="H5" s="115"/>
      <c r="I5" s="114" t="s">
        <v>94</v>
      </c>
      <c r="K5" s="117" t="s">
        <v>97</v>
      </c>
      <c r="L5" s="117"/>
      <c r="M5" s="112" t="s">
        <v>96</v>
      </c>
      <c r="N5" s="116" t="s">
        <v>95</v>
      </c>
      <c r="O5" s="116"/>
      <c r="P5" s="116"/>
      <c r="Q5" s="116"/>
      <c r="R5" s="115"/>
      <c r="S5" s="114" t="s">
        <v>94</v>
      </c>
    </row>
    <row r="6" spans="1:19" ht="12.95" customHeight="1" x14ac:dyDescent="0.2">
      <c r="A6" s="113" t="s">
        <v>93</v>
      </c>
      <c r="B6" s="113"/>
      <c r="C6" s="112"/>
      <c r="D6" s="111" t="s">
        <v>92</v>
      </c>
      <c r="E6" s="110" t="s">
        <v>91</v>
      </c>
      <c r="F6" s="110" t="s">
        <v>90</v>
      </c>
      <c r="G6" s="109" t="s">
        <v>87</v>
      </c>
      <c r="H6" s="108"/>
      <c r="I6" s="107" t="s">
        <v>89</v>
      </c>
      <c r="K6" s="113" t="s">
        <v>93</v>
      </c>
      <c r="L6" s="113"/>
      <c r="M6" s="112"/>
      <c r="N6" s="111" t="s">
        <v>92</v>
      </c>
      <c r="O6" s="110" t="s">
        <v>91</v>
      </c>
      <c r="P6" s="110" t="s">
        <v>90</v>
      </c>
      <c r="Q6" s="109" t="s">
        <v>87</v>
      </c>
      <c r="R6" s="108"/>
      <c r="S6" s="107" t="s">
        <v>89</v>
      </c>
    </row>
    <row r="7" spans="1:19" ht="5.0999999999999996" customHeight="1" x14ac:dyDescent="0.2">
      <c r="A7" s="54"/>
      <c r="B7" s="54"/>
      <c r="K7" s="54"/>
      <c r="L7" s="54"/>
    </row>
    <row r="8" spans="1:19" ht="12.95" customHeight="1" x14ac:dyDescent="0.2">
      <c r="A8" s="102" t="str">
        <f>DGET([1]soupisky!$A$1:$E$484,"PRIJM",A12:A13)</f>
        <v xml:space="preserve">Janata </v>
      </c>
      <c r="B8" s="102"/>
      <c r="C8" s="106">
        <v>1</v>
      </c>
      <c r="D8" s="105">
        <v>142</v>
      </c>
      <c r="E8" s="104">
        <v>44</v>
      </c>
      <c r="F8" s="104">
        <v>8</v>
      </c>
      <c r="G8" s="103">
        <f>IF(ISBLANK(D8),"",D8+E8)</f>
        <v>186</v>
      </c>
      <c r="H8" s="78"/>
      <c r="I8" s="90"/>
      <c r="K8" s="102" t="str">
        <f>DGET([1]soupisky!$A$1:$E$484,"PRIJM",K12:K13)</f>
        <v>Vondráček</v>
      </c>
      <c r="L8" s="102"/>
      <c r="M8" s="106">
        <v>2</v>
      </c>
      <c r="N8" s="105">
        <v>129</v>
      </c>
      <c r="O8" s="104">
        <v>50</v>
      </c>
      <c r="P8" s="104">
        <v>6</v>
      </c>
      <c r="Q8" s="103">
        <f>IF(ISBLANK(N8),"",N8+O8)</f>
        <v>179</v>
      </c>
      <c r="R8" s="78"/>
      <c r="S8" s="90"/>
    </row>
    <row r="9" spans="1:19" ht="12.95" customHeight="1" x14ac:dyDescent="0.2">
      <c r="A9" s="102"/>
      <c r="B9" s="102"/>
      <c r="C9" s="94">
        <v>2</v>
      </c>
      <c r="D9" s="93">
        <v>143</v>
      </c>
      <c r="E9" s="92">
        <v>68</v>
      </c>
      <c r="F9" s="92">
        <v>3</v>
      </c>
      <c r="G9" s="91">
        <f>IF(ISBLANK(D9),"",D9+E9)</f>
        <v>211</v>
      </c>
      <c r="H9" s="78"/>
      <c r="I9" s="90"/>
      <c r="K9" s="102"/>
      <c r="L9" s="102"/>
      <c r="M9" s="94">
        <v>1</v>
      </c>
      <c r="N9" s="93">
        <v>122</v>
      </c>
      <c r="O9" s="92">
        <v>52</v>
      </c>
      <c r="P9" s="92">
        <v>7</v>
      </c>
      <c r="Q9" s="91">
        <f>IF(ISBLANK(N9),"",N9+O9)</f>
        <v>174</v>
      </c>
      <c r="R9" s="78"/>
      <c r="S9" s="90"/>
    </row>
    <row r="10" spans="1:19" ht="9.9499999999999993" customHeight="1" x14ac:dyDescent="0.2">
      <c r="A10" s="85" t="str">
        <f>DGET([1]soupisky!$A$1:$E$484,"JMENO",A12:A13)</f>
        <v>Jiří</v>
      </c>
      <c r="B10" s="85"/>
      <c r="C10" s="89"/>
      <c r="D10" s="88"/>
      <c r="E10" s="88"/>
      <c r="F10" s="88"/>
      <c r="G10" s="87" t="str">
        <f>IF(ISBLANK(D10),"",D10+E10)</f>
        <v/>
      </c>
      <c r="H10" s="78"/>
      <c r="I10" s="86"/>
      <c r="K10" s="85" t="str">
        <f>DGET([1]soupisky!$A$1:$E$484,"jmeno",K12:K13)</f>
        <v>František</v>
      </c>
      <c r="L10" s="85"/>
      <c r="M10" s="89"/>
      <c r="N10" s="88"/>
      <c r="O10" s="88"/>
      <c r="P10" s="88"/>
      <c r="Q10" s="87" t="str">
        <f>IF(ISBLANK(N10),"",N10+O10)</f>
        <v/>
      </c>
      <c r="R10" s="78"/>
      <c r="S10" s="86"/>
    </row>
    <row r="11" spans="1:19" ht="9.9499999999999993" customHeight="1" thickBot="1" x14ac:dyDescent="0.25">
      <c r="A11" s="85"/>
      <c r="B11" s="85"/>
      <c r="C11" s="84"/>
      <c r="D11" s="83"/>
      <c r="E11" s="83"/>
      <c r="F11" s="83"/>
      <c r="G11" s="101" t="str">
        <f>IF(ISBLANK(D11),"",D11+E11)</f>
        <v/>
      </c>
      <c r="H11" s="78"/>
      <c r="I11" s="70">
        <f>IF(ISNUMBER(G13),IF(G13&gt;Q13,2,IF(G13=Q13,1,0)),"")</f>
        <v>2</v>
      </c>
      <c r="K11" s="85"/>
      <c r="L11" s="85"/>
      <c r="M11" s="84"/>
      <c r="N11" s="83"/>
      <c r="O11" s="83"/>
      <c r="P11" s="83"/>
      <c r="Q11" s="101" t="str">
        <f>IF(ISBLANK(N11),"",N11+O11)</f>
        <v/>
      </c>
      <c r="R11" s="78"/>
      <c r="S11" s="70">
        <f>IF(ISNUMBER(Q13),IF(G13&lt;Q13,2,IF(G13=Q13,1,0)),"")</f>
        <v>0</v>
      </c>
    </row>
    <row r="12" spans="1:19" ht="12.75" hidden="1" customHeight="1" x14ac:dyDescent="0.2">
      <c r="A12" s="81" t="s">
        <v>88</v>
      </c>
      <c r="B12" s="80"/>
      <c r="C12" s="79"/>
      <c r="D12" s="78"/>
      <c r="E12" s="78"/>
      <c r="F12" s="78"/>
      <c r="G12" s="78"/>
      <c r="H12" s="78"/>
      <c r="I12" s="70"/>
      <c r="K12" s="81" t="s">
        <v>88</v>
      </c>
      <c r="L12" s="80"/>
      <c r="M12" s="79"/>
      <c r="N12" s="78"/>
      <c r="O12" s="78"/>
      <c r="P12" s="78"/>
      <c r="Q12" s="78"/>
      <c r="R12" s="78"/>
      <c r="S12" s="70"/>
    </row>
    <row r="13" spans="1:19" ht="15.95" customHeight="1" thickTop="1" thickBot="1" x14ac:dyDescent="0.25">
      <c r="A13" s="77">
        <v>1350</v>
      </c>
      <c r="B13" s="77"/>
      <c r="C13" s="76" t="s">
        <v>87</v>
      </c>
      <c r="D13" s="75">
        <f>IF(ISNUMBER(D8),SUM(D8:D11),"")</f>
        <v>285</v>
      </c>
      <c r="E13" s="74">
        <f>IF(ISNUMBER(E8),SUM(E8:E11),"")</f>
        <v>112</v>
      </c>
      <c r="F13" s="73">
        <f>IF(ISNUMBER(F8),SUM(F8:F11),"")</f>
        <v>11</v>
      </c>
      <c r="G13" s="72">
        <f>IF(ISNUMBER(G8),SUM(G8:G11),"")</f>
        <v>397</v>
      </c>
      <c r="H13" s="71"/>
      <c r="I13" s="70"/>
      <c r="K13" s="77">
        <v>853</v>
      </c>
      <c r="L13" s="77"/>
      <c r="M13" s="76" t="s">
        <v>87</v>
      </c>
      <c r="N13" s="75">
        <f>IF(ISNUMBER(N8),SUM(N8:N11),"")</f>
        <v>251</v>
      </c>
      <c r="O13" s="74">
        <f>IF(ISNUMBER(O8),SUM(O8:O11),"")</f>
        <v>102</v>
      </c>
      <c r="P13" s="73">
        <f>IF(ISNUMBER(P8),SUM(P8:P11),"")</f>
        <v>13</v>
      </c>
      <c r="Q13" s="72">
        <f>IF(ISNUMBER(Q8),SUM(Q8:Q11),"")</f>
        <v>353</v>
      </c>
      <c r="R13" s="71"/>
      <c r="S13" s="70"/>
    </row>
    <row r="14" spans="1:19" ht="12.95" customHeight="1" thickTop="1" thickBot="1" x14ac:dyDescent="0.25">
      <c r="A14" s="100" t="str">
        <f>DGET([1]soupisky!$A$1:$E$484,"PRIJM",A18:A19)</f>
        <v>Vávra</v>
      </c>
      <c r="B14" s="100"/>
      <c r="C14" s="98">
        <v>1</v>
      </c>
      <c r="D14" s="97">
        <v>124</v>
      </c>
      <c r="E14" s="96">
        <v>36</v>
      </c>
      <c r="F14" s="96">
        <v>9</v>
      </c>
      <c r="G14" s="95">
        <f>IF(ISBLANK(D14),"",D14+E14)</f>
        <v>160</v>
      </c>
      <c r="H14" s="78"/>
      <c r="I14" s="90"/>
      <c r="K14" s="100" t="str">
        <f>DGET([1]soupisky!$A$1:$E$484,"PRIJM",K18:K19)</f>
        <v>Chlumská</v>
      </c>
      <c r="L14" s="100"/>
      <c r="M14" s="98">
        <v>2</v>
      </c>
      <c r="N14" s="97">
        <v>133</v>
      </c>
      <c r="O14" s="96">
        <v>53</v>
      </c>
      <c r="P14" s="96">
        <v>8</v>
      </c>
      <c r="Q14" s="95">
        <f>IF(ISBLANK(N14),"",N14+O14)</f>
        <v>186</v>
      </c>
      <c r="R14" s="78"/>
      <c r="S14" s="90"/>
    </row>
    <row r="15" spans="1:19" ht="12.95" customHeight="1" thickTop="1" x14ac:dyDescent="0.2">
      <c r="A15" s="100"/>
      <c r="B15" s="100"/>
      <c r="C15" s="94">
        <v>2</v>
      </c>
      <c r="D15" s="93">
        <v>139</v>
      </c>
      <c r="E15" s="92">
        <v>51</v>
      </c>
      <c r="F15" s="92">
        <v>6</v>
      </c>
      <c r="G15" s="91">
        <f>IF(ISBLANK(D15),"",D15+E15)</f>
        <v>190</v>
      </c>
      <c r="H15" s="78"/>
      <c r="I15" s="90"/>
      <c r="K15" s="100"/>
      <c r="L15" s="100"/>
      <c r="M15" s="94">
        <v>1</v>
      </c>
      <c r="N15" s="93">
        <v>120</v>
      </c>
      <c r="O15" s="92">
        <v>50</v>
      </c>
      <c r="P15" s="92">
        <v>6</v>
      </c>
      <c r="Q15" s="91">
        <f>IF(ISBLANK(N15),"",N15+O15)</f>
        <v>170</v>
      </c>
      <c r="R15" s="78"/>
      <c r="S15" s="90"/>
    </row>
    <row r="16" spans="1:19" ht="9.9499999999999993" customHeight="1" x14ac:dyDescent="0.2">
      <c r="A16" s="85" t="str">
        <f>DGET([1]soupisky!$A$1:$E$484,"JMENO",A18:A19)</f>
        <v>Ivo</v>
      </c>
      <c r="B16" s="85"/>
      <c r="C16" s="89"/>
      <c r="D16" s="88"/>
      <c r="E16" s="88"/>
      <c r="F16" s="88"/>
      <c r="G16" s="87" t="str">
        <f>IF(ISBLANK(D16),"",D16+E16)</f>
        <v/>
      </c>
      <c r="H16" s="78"/>
      <c r="I16" s="86"/>
      <c r="K16" s="85" t="str">
        <f>DGET([1]soupisky!$A$1:$E$484,"JMENO",K18:K19)</f>
        <v>Tereza</v>
      </c>
      <c r="L16" s="85"/>
      <c r="M16" s="89"/>
      <c r="N16" s="88"/>
      <c r="O16" s="88"/>
      <c r="P16" s="88"/>
      <c r="Q16" s="87" t="str">
        <f>IF(ISBLANK(N16),"",N16+O16)</f>
        <v/>
      </c>
      <c r="R16" s="78"/>
      <c r="S16" s="86"/>
    </row>
    <row r="17" spans="1:19" ht="9.9499999999999993" customHeight="1" thickBot="1" x14ac:dyDescent="0.25">
      <c r="A17" s="85"/>
      <c r="B17" s="85"/>
      <c r="C17" s="84"/>
      <c r="D17" s="83"/>
      <c r="E17" s="83"/>
      <c r="F17" s="83"/>
      <c r="G17" s="82" t="str">
        <f>IF(ISBLANK(D17),"",D17+E17)</f>
        <v/>
      </c>
      <c r="H17" s="78"/>
      <c r="I17" s="70">
        <f>IF(ISNUMBER(G19),IF(G19&gt;Q19,2,IF(G19=Q19,1,0)),"")</f>
        <v>0</v>
      </c>
      <c r="K17" s="85"/>
      <c r="L17" s="85"/>
      <c r="M17" s="84"/>
      <c r="N17" s="83"/>
      <c r="O17" s="83"/>
      <c r="P17" s="83"/>
      <c r="Q17" s="82" t="str">
        <f>IF(ISBLANK(N17),"",N17+O17)</f>
        <v/>
      </c>
      <c r="R17" s="78"/>
      <c r="S17" s="70">
        <f>IF(ISNUMBER(Q19),IF(G19&lt;Q19,2,IF(G19=Q19,1,0)),"")</f>
        <v>2</v>
      </c>
    </row>
    <row r="18" spans="1:19" ht="12.75" hidden="1" customHeight="1" x14ac:dyDescent="0.2">
      <c r="A18" s="81" t="s">
        <v>88</v>
      </c>
      <c r="B18" s="80"/>
      <c r="C18" s="79"/>
      <c r="D18" s="78"/>
      <c r="E18" s="78"/>
      <c r="F18" s="78"/>
      <c r="G18" s="78"/>
      <c r="H18" s="78"/>
      <c r="I18" s="70"/>
      <c r="K18" s="81" t="s">
        <v>88</v>
      </c>
      <c r="L18" s="80"/>
      <c r="M18" s="79"/>
      <c r="N18" s="78"/>
      <c r="O18" s="78"/>
      <c r="P18" s="78"/>
      <c r="Q18" s="78"/>
      <c r="R18" s="78"/>
      <c r="S18" s="70"/>
    </row>
    <row r="19" spans="1:19" ht="15.95" customHeight="1" thickTop="1" thickBot="1" x14ac:dyDescent="0.25">
      <c r="A19" s="77">
        <v>19845</v>
      </c>
      <c r="B19" s="77"/>
      <c r="C19" s="76" t="s">
        <v>87</v>
      </c>
      <c r="D19" s="75">
        <f>IF(ISNUMBER(D14),SUM(D14:D17),"")</f>
        <v>263</v>
      </c>
      <c r="E19" s="74">
        <f>IF(ISNUMBER(E14),SUM(E14:E17),"")</f>
        <v>87</v>
      </c>
      <c r="F19" s="73">
        <f>IF(ISNUMBER(F14),SUM(F14:F17),"")</f>
        <v>15</v>
      </c>
      <c r="G19" s="72">
        <f>IF(ISNUMBER(G14),SUM(G14:G17),"")</f>
        <v>350</v>
      </c>
      <c r="H19" s="71"/>
      <c r="I19" s="70"/>
      <c r="K19" s="77">
        <v>24156</v>
      </c>
      <c r="L19" s="77"/>
      <c r="M19" s="76" t="s">
        <v>87</v>
      </c>
      <c r="N19" s="75">
        <f>IF(ISNUMBER(N14),SUM(N14:N17),"")</f>
        <v>253</v>
      </c>
      <c r="O19" s="74">
        <f>IF(ISNUMBER(O14),SUM(O14:O17),"")</f>
        <v>103</v>
      </c>
      <c r="P19" s="73">
        <f>IF(ISNUMBER(P14),SUM(P14:P17),"")</f>
        <v>14</v>
      </c>
      <c r="Q19" s="72">
        <f>IF(ISNUMBER(Q14),SUM(Q14:Q17),"")</f>
        <v>356</v>
      </c>
      <c r="R19" s="71"/>
      <c r="S19" s="70"/>
    </row>
    <row r="20" spans="1:19" ht="12.95" customHeight="1" thickTop="1" x14ac:dyDescent="0.2">
      <c r="A20" s="85" t="str">
        <f>DGET([1]soupisky!$A$1:$E$484,"PRIJM",A24:A25)</f>
        <v>Vilímovský</v>
      </c>
      <c r="B20" s="85"/>
      <c r="C20" s="98">
        <v>1</v>
      </c>
      <c r="D20" s="97">
        <v>135</v>
      </c>
      <c r="E20" s="96">
        <v>44</v>
      </c>
      <c r="F20" s="96">
        <v>11</v>
      </c>
      <c r="G20" s="95">
        <f>IF(ISBLANK(D20),"",D20+E20)</f>
        <v>179</v>
      </c>
      <c r="H20" s="78"/>
      <c r="I20" s="90"/>
      <c r="K20" s="85" t="str">
        <f>DGET([1]soupisky!$A$1:$E$484,"PRIJM",K24:K25)</f>
        <v>Beranová</v>
      </c>
      <c r="L20" s="85"/>
      <c r="M20" s="98">
        <v>2</v>
      </c>
      <c r="N20" s="97">
        <v>130</v>
      </c>
      <c r="O20" s="96">
        <v>36</v>
      </c>
      <c r="P20" s="96">
        <v>11</v>
      </c>
      <c r="Q20" s="95">
        <f>IF(ISBLANK(N20),"",N20+O20)</f>
        <v>166</v>
      </c>
      <c r="R20" s="78"/>
      <c r="S20" s="90"/>
    </row>
    <row r="21" spans="1:19" ht="12.95" customHeight="1" x14ac:dyDescent="0.2">
      <c r="A21" s="85"/>
      <c r="B21" s="85"/>
      <c r="C21" s="94">
        <v>2</v>
      </c>
      <c r="D21" s="93">
        <v>145</v>
      </c>
      <c r="E21" s="92">
        <v>33</v>
      </c>
      <c r="F21" s="92">
        <v>10</v>
      </c>
      <c r="G21" s="91">
        <f>IF(ISBLANK(D21),"",D21+E21)</f>
        <v>178</v>
      </c>
      <c r="H21" s="78"/>
      <c r="I21" s="90"/>
      <c r="K21" s="85"/>
      <c r="L21" s="85"/>
      <c r="M21" s="94">
        <v>1</v>
      </c>
      <c r="N21" s="93">
        <v>142</v>
      </c>
      <c r="O21" s="92">
        <v>43</v>
      </c>
      <c r="P21" s="92">
        <v>9</v>
      </c>
      <c r="Q21" s="91">
        <f>IF(ISBLANK(N21),"",N21+O21)</f>
        <v>185</v>
      </c>
      <c r="R21" s="78"/>
      <c r="S21" s="90"/>
    </row>
    <row r="22" spans="1:19" ht="9.9499999999999993" customHeight="1" x14ac:dyDescent="0.2">
      <c r="A22" s="85" t="str">
        <f>DGET([1]soupisky!$A$1:$E$484,"JMENO",A24:A25)</f>
        <v>Jiří</v>
      </c>
      <c r="B22" s="85"/>
      <c r="C22" s="89"/>
      <c r="D22" s="88"/>
      <c r="E22" s="88"/>
      <c r="F22" s="88"/>
      <c r="G22" s="87" t="str">
        <f>IF(ISBLANK(D22),"",D22+E22)</f>
        <v/>
      </c>
      <c r="H22" s="78"/>
      <c r="I22" s="86"/>
      <c r="K22" s="85" t="str">
        <f>DGET([1]soupisky!$A$1:$E$484,"JMENO",K24:K25)</f>
        <v>Jiřina</v>
      </c>
      <c r="L22" s="85"/>
      <c r="M22" s="89"/>
      <c r="N22" s="88"/>
      <c r="O22" s="88"/>
      <c r="P22" s="88"/>
      <c r="Q22" s="87" t="str">
        <f>IF(ISBLANK(N22),"",N22+O22)</f>
        <v/>
      </c>
      <c r="R22" s="78"/>
      <c r="S22" s="86"/>
    </row>
    <row r="23" spans="1:19" ht="9.9499999999999993" customHeight="1" thickBot="1" x14ac:dyDescent="0.25">
      <c r="A23" s="85"/>
      <c r="B23" s="85"/>
      <c r="C23" s="84"/>
      <c r="D23" s="83"/>
      <c r="E23" s="83"/>
      <c r="F23" s="83"/>
      <c r="G23" s="82" t="str">
        <f>IF(ISBLANK(D23),"",D23+E23)</f>
        <v/>
      </c>
      <c r="H23" s="78"/>
      <c r="I23" s="70">
        <f>IF(ISNUMBER(G25),IF(G25&gt;Q25,2,IF(G25=Q25,1,0)),"")</f>
        <v>2</v>
      </c>
      <c r="K23" s="85"/>
      <c r="L23" s="85"/>
      <c r="M23" s="84"/>
      <c r="N23" s="83"/>
      <c r="O23" s="83"/>
      <c r="P23" s="83"/>
      <c r="Q23" s="82" t="str">
        <f>IF(ISBLANK(N23),"",N23+O23)</f>
        <v/>
      </c>
      <c r="R23" s="78"/>
      <c r="S23" s="70">
        <f>IF(ISNUMBER(Q25),IF(G25&lt;Q25,2,IF(G25=Q25,1,0)),"")</f>
        <v>0</v>
      </c>
    </row>
    <row r="24" spans="1:19" ht="12.75" hidden="1" customHeight="1" x14ac:dyDescent="0.2">
      <c r="A24" s="81" t="s">
        <v>88</v>
      </c>
      <c r="B24" s="80"/>
      <c r="C24" s="79"/>
      <c r="D24" s="78"/>
      <c r="E24" s="78"/>
      <c r="F24" s="78"/>
      <c r="G24" s="78"/>
      <c r="H24" s="78"/>
      <c r="I24" s="70"/>
      <c r="K24" s="81" t="s">
        <v>88</v>
      </c>
      <c r="L24" s="80"/>
      <c r="M24" s="79"/>
      <c r="N24" s="78"/>
      <c r="O24" s="78"/>
      <c r="P24" s="78"/>
      <c r="Q24" s="78"/>
      <c r="R24" s="78"/>
      <c r="S24" s="70"/>
    </row>
    <row r="25" spans="1:19" ht="15.95" customHeight="1" thickTop="1" thickBot="1" x14ac:dyDescent="0.25">
      <c r="A25" s="77">
        <v>1372</v>
      </c>
      <c r="B25" s="77"/>
      <c r="C25" s="76" t="s">
        <v>87</v>
      </c>
      <c r="D25" s="75">
        <f>IF(ISNUMBER(D20),SUM(D20:D23),"")</f>
        <v>280</v>
      </c>
      <c r="E25" s="74">
        <f>IF(ISNUMBER(E20),SUM(E20:E23),"")</f>
        <v>77</v>
      </c>
      <c r="F25" s="73">
        <f>IF(ISNUMBER(F20),SUM(F20:F23),"")</f>
        <v>21</v>
      </c>
      <c r="G25" s="72">
        <f>IF(ISNUMBER(G20),SUM(G20:G23),"")</f>
        <v>357</v>
      </c>
      <c r="H25" s="71"/>
      <c r="I25" s="70"/>
      <c r="K25" s="77">
        <v>2707</v>
      </c>
      <c r="L25" s="77"/>
      <c r="M25" s="76" t="s">
        <v>87</v>
      </c>
      <c r="N25" s="75">
        <f>IF(ISNUMBER(N20),SUM(N20:N23),"")</f>
        <v>272</v>
      </c>
      <c r="O25" s="74">
        <f>IF(ISNUMBER(O20),SUM(O20:O23),"")</f>
        <v>79</v>
      </c>
      <c r="P25" s="73">
        <f>IF(ISNUMBER(P20),SUM(P20:P23),"")</f>
        <v>20</v>
      </c>
      <c r="Q25" s="72">
        <f>IF(ISNUMBER(Q20),SUM(Q20:Q23),"")</f>
        <v>351</v>
      </c>
      <c r="R25" s="71"/>
      <c r="S25" s="70"/>
    </row>
    <row r="26" spans="1:19" ht="12.95" customHeight="1" thickTop="1" x14ac:dyDescent="0.2">
      <c r="A26" s="99" t="str">
        <f>DGET([1]soupisky!$A$1:$E$484,"PRIJM",A30:A31)</f>
        <v>Havránek</v>
      </c>
      <c r="B26" s="99"/>
      <c r="C26" s="98">
        <v>1</v>
      </c>
      <c r="D26" s="97">
        <v>137</v>
      </c>
      <c r="E26" s="96">
        <v>45</v>
      </c>
      <c r="F26" s="96">
        <v>6</v>
      </c>
      <c r="G26" s="95">
        <f>IF(ISBLANK(D26),"",D26+E26)</f>
        <v>182</v>
      </c>
      <c r="H26" s="78"/>
      <c r="I26" s="90"/>
      <c r="K26" s="85" t="str">
        <f>DGET([1]soupisky!$A$1:$E$484,"PRIJM",K30:K31)</f>
        <v>Perman</v>
      </c>
      <c r="L26" s="85"/>
      <c r="M26" s="98">
        <v>2</v>
      </c>
      <c r="N26" s="97">
        <v>119</v>
      </c>
      <c r="O26" s="96">
        <v>63</v>
      </c>
      <c r="P26" s="96">
        <v>1</v>
      </c>
      <c r="Q26" s="95">
        <f>IF(ISBLANK(N26),"",N26+O26)</f>
        <v>182</v>
      </c>
      <c r="R26" s="78"/>
      <c r="S26" s="90"/>
    </row>
    <row r="27" spans="1:19" ht="12.95" customHeight="1" x14ac:dyDescent="0.2">
      <c r="A27" s="99"/>
      <c r="B27" s="99"/>
      <c r="C27" s="94">
        <v>2</v>
      </c>
      <c r="D27" s="93">
        <v>147</v>
      </c>
      <c r="E27" s="92">
        <v>74</v>
      </c>
      <c r="F27" s="92">
        <v>2</v>
      </c>
      <c r="G27" s="91">
        <f>IF(ISBLANK(D27),"",D27+E27)</f>
        <v>221</v>
      </c>
      <c r="H27" s="78"/>
      <c r="I27" s="90"/>
      <c r="K27" s="85"/>
      <c r="L27" s="85"/>
      <c r="M27" s="94">
        <v>1</v>
      </c>
      <c r="N27" s="93">
        <v>146</v>
      </c>
      <c r="O27" s="92">
        <v>48</v>
      </c>
      <c r="P27" s="92">
        <v>4</v>
      </c>
      <c r="Q27" s="91">
        <f>IF(ISBLANK(N27),"",N27+O27)</f>
        <v>194</v>
      </c>
      <c r="R27" s="78"/>
      <c r="S27" s="90"/>
    </row>
    <row r="28" spans="1:19" ht="9.9499999999999993" customHeight="1" x14ac:dyDescent="0.2">
      <c r="A28" s="99" t="str">
        <f>DGET([1]soupisky!$A$1:$E$484,"JMENO",A30:A31)</f>
        <v>Jaroslav</v>
      </c>
      <c r="B28" s="99"/>
      <c r="C28" s="89"/>
      <c r="D28" s="88"/>
      <c r="E28" s="88"/>
      <c r="F28" s="88"/>
      <c r="G28" s="87" t="str">
        <f>IF(ISBLANK(D28),"",D28+E28)</f>
        <v/>
      </c>
      <c r="H28" s="78"/>
      <c r="I28" s="86"/>
      <c r="K28" s="85" t="str">
        <f>DGET([1]soupisky!$A$1:$E$484,"JMENO",K30:K31)</f>
        <v>Milan</v>
      </c>
      <c r="L28" s="85"/>
      <c r="M28" s="89"/>
      <c r="N28" s="88"/>
      <c r="O28" s="88"/>
      <c r="P28" s="88"/>
      <c r="Q28" s="87" t="str">
        <f>IF(ISBLANK(N28),"",N28+O28)</f>
        <v/>
      </c>
      <c r="R28" s="78"/>
      <c r="S28" s="86"/>
    </row>
    <row r="29" spans="1:19" ht="9.9499999999999993" customHeight="1" thickBot="1" x14ac:dyDescent="0.25">
      <c r="A29" s="99"/>
      <c r="B29" s="99"/>
      <c r="C29" s="84"/>
      <c r="D29" s="83"/>
      <c r="E29" s="83"/>
      <c r="F29" s="83"/>
      <c r="G29" s="82" t="str">
        <f>IF(ISBLANK(D29),"",D29+E29)</f>
        <v/>
      </c>
      <c r="H29" s="78"/>
      <c r="I29" s="70">
        <f>IF(ISNUMBER(G31),IF(G31&gt;Q31,2,IF(G31=Q31,1,0)),"")</f>
        <v>2</v>
      </c>
      <c r="K29" s="85"/>
      <c r="L29" s="85"/>
      <c r="M29" s="84"/>
      <c r="N29" s="83"/>
      <c r="O29" s="83"/>
      <c r="P29" s="83"/>
      <c r="Q29" s="82" t="str">
        <f>IF(ISBLANK(N29),"",N29+O29)</f>
        <v/>
      </c>
      <c r="R29" s="78"/>
      <c r="S29" s="70">
        <f>IF(ISNUMBER(Q31),IF(G31&lt;Q31,2,IF(G31=Q31,1,0)),"")</f>
        <v>0</v>
      </c>
    </row>
    <row r="30" spans="1:19" ht="12.75" hidden="1" customHeight="1" x14ac:dyDescent="0.2">
      <c r="A30" s="81" t="s">
        <v>88</v>
      </c>
      <c r="B30" s="80"/>
      <c r="C30" s="79"/>
      <c r="D30" s="78"/>
      <c r="E30" s="78"/>
      <c r="F30" s="78"/>
      <c r="G30" s="78"/>
      <c r="H30" s="78"/>
      <c r="I30" s="70"/>
      <c r="K30" s="81" t="s">
        <v>88</v>
      </c>
      <c r="L30" s="80"/>
      <c r="M30" s="79"/>
      <c r="N30" s="78"/>
      <c r="O30" s="78"/>
      <c r="P30" s="78"/>
      <c r="Q30" s="78"/>
      <c r="R30" s="78"/>
      <c r="S30" s="70"/>
    </row>
    <row r="31" spans="1:19" ht="15.95" customHeight="1" thickTop="1" thickBot="1" x14ac:dyDescent="0.25">
      <c r="A31" s="77">
        <v>1348</v>
      </c>
      <c r="B31" s="77"/>
      <c r="C31" s="76" t="s">
        <v>87</v>
      </c>
      <c r="D31" s="75">
        <f>IF(ISNUMBER(D26),SUM(D26:D29),"")</f>
        <v>284</v>
      </c>
      <c r="E31" s="74">
        <f>IF(ISNUMBER(E26),SUM(E26:E29),"")</f>
        <v>119</v>
      </c>
      <c r="F31" s="73">
        <f>IF(ISNUMBER(F26),SUM(F26:F29),"")</f>
        <v>8</v>
      </c>
      <c r="G31" s="72">
        <f>IF(ISNUMBER(G26),SUM(G26:G29),"")</f>
        <v>403</v>
      </c>
      <c r="H31" s="71"/>
      <c r="I31" s="70"/>
      <c r="K31" s="77">
        <v>2725</v>
      </c>
      <c r="L31" s="77"/>
      <c r="M31" s="76" t="s">
        <v>87</v>
      </c>
      <c r="N31" s="75">
        <f>IF(ISNUMBER(N26),SUM(N26:N29),"")</f>
        <v>265</v>
      </c>
      <c r="O31" s="74">
        <f>IF(ISNUMBER(O26),SUM(O26:O29),"")</f>
        <v>111</v>
      </c>
      <c r="P31" s="73">
        <f>IF(ISNUMBER(P26),SUM(P26:P29),"")</f>
        <v>5</v>
      </c>
      <c r="Q31" s="72">
        <f>IF(ISNUMBER(Q26),SUM(Q26:Q29),"")</f>
        <v>376</v>
      </c>
      <c r="R31" s="71"/>
      <c r="S31" s="70"/>
    </row>
    <row r="32" spans="1:19" ht="12.95" customHeight="1" thickTop="1" x14ac:dyDescent="0.2">
      <c r="A32" s="99" t="str">
        <f>DGET([1]soupisky!$A$1:$E$484,"PRIJM",A36:A37)</f>
        <v>Finger</v>
      </c>
      <c r="B32" s="99"/>
      <c r="C32" s="98">
        <v>1</v>
      </c>
      <c r="D32" s="97">
        <v>139</v>
      </c>
      <c r="E32" s="96">
        <v>45</v>
      </c>
      <c r="F32" s="96">
        <v>6</v>
      </c>
      <c r="G32" s="95">
        <f>IF(ISBLANK(D32),"",D32+E32)</f>
        <v>184</v>
      </c>
      <c r="H32" s="78"/>
      <c r="I32" s="90"/>
      <c r="K32" s="85" t="str">
        <f>DGET([1]soupisky!$A$1:$E$484,"PRIJM",K36:K37)</f>
        <v>Švindlová</v>
      </c>
      <c r="L32" s="85"/>
      <c r="M32" s="98">
        <v>2</v>
      </c>
      <c r="N32" s="97">
        <v>130</v>
      </c>
      <c r="O32" s="96">
        <v>51</v>
      </c>
      <c r="P32" s="96">
        <v>4</v>
      </c>
      <c r="Q32" s="95">
        <f>IF(ISBLANK(N32),"",N32+O32)</f>
        <v>181</v>
      </c>
      <c r="R32" s="78"/>
      <c r="S32" s="90"/>
    </row>
    <row r="33" spans="1:19" ht="12.95" customHeight="1" x14ac:dyDescent="0.2">
      <c r="A33" s="99"/>
      <c r="B33" s="99"/>
      <c r="C33" s="94">
        <v>2</v>
      </c>
      <c r="D33" s="93">
        <v>131</v>
      </c>
      <c r="E33" s="92">
        <v>67</v>
      </c>
      <c r="F33" s="92">
        <v>4</v>
      </c>
      <c r="G33" s="91">
        <f>IF(ISBLANK(D33),"",D33+E33)</f>
        <v>198</v>
      </c>
      <c r="H33" s="78"/>
      <c r="I33" s="90"/>
      <c r="K33" s="85"/>
      <c r="L33" s="85"/>
      <c r="M33" s="94">
        <v>1</v>
      </c>
      <c r="N33" s="93">
        <v>117</v>
      </c>
      <c r="O33" s="92">
        <v>53</v>
      </c>
      <c r="P33" s="92">
        <v>4</v>
      </c>
      <c r="Q33" s="91">
        <f>IF(ISBLANK(N33),"",N33+O33)</f>
        <v>170</v>
      </c>
      <c r="R33" s="78"/>
      <c r="S33" s="90"/>
    </row>
    <row r="34" spans="1:19" ht="9.9499999999999993" customHeight="1" x14ac:dyDescent="0.2">
      <c r="A34" s="99" t="str">
        <f>DGET([1]soupisky!$A$1:$E$484,"JMENO",A36:A37)</f>
        <v>Petr</v>
      </c>
      <c r="B34" s="99"/>
      <c r="C34" s="89"/>
      <c r="D34" s="88"/>
      <c r="E34" s="88"/>
      <c r="F34" s="88"/>
      <c r="G34" s="87" t="str">
        <f>IF(ISBLANK(D34),"",D34+E34)</f>
        <v/>
      </c>
      <c r="H34" s="78"/>
      <c r="I34" s="86"/>
      <c r="K34" s="85" t="str">
        <f>DGET([1]soupisky!$A$1:$E$484,"JMENO",K36:K37)</f>
        <v>Stanislava</v>
      </c>
      <c r="L34" s="85"/>
      <c r="M34" s="89"/>
      <c r="N34" s="88"/>
      <c r="O34" s="88"/>
      <c r="P34" s="88"/>
      <c r="Q34" s="87" t="str">
        <f>IF(ISBLANK(N34),"",N34+O34)</f>
        <v/>
      </c>
      <c r="R34" s="78"/>
      <c r="S34" s="86"/>
    </row>
    <row r="35" spans="1:19" ht="9.9499999999999993" customHeight="1" thickBot="1" x14ac:dyDescent="0.25">
      <c r="A35" s="99"/>
      <c r="B35" s="99"/>
      <c r="C35" s="84"/>
      <c r="D35" s="83"/>
      <c r="E35" s="83"/>
      <c r="F35" s="83"/>
      <c r="G35" s="82" t="str">
        <f>IF(ISBLANK(D35),"",D35+E35)</f>
        <v/>
      </c>
      <c r="H35" s="78"/>
      <c r="I35" s="70">
        <f>IF(ISNUMBER(G37),IF(G37&gt;Q37,2,IF(G37=Q37,1,0)),"")</f>
        <v>2</v>
      </c>
      <c r="K35" s="85"/>
      <c r="L35" s="85"/>
      <c r="M35" s="84"/>
      <c r="N35" s="83"/>
      <c r="O35" s="83"/>
      <c r="P35" s="83"/>
      <c r="Q35" s="82" t="str">
        <f>IF(ISBLANK(N35),"",N35+O35)</f>
        <v/>
      </c>
      <c r="R35" s="78"/>
      <c r="S35" s="70">
        <f>IF(ISNUMBER(Q37),IF(G37&lt;Q37,2,IF(G37=Q37,1,0)),"")</f>
        <v>0</v>
      </c>
    </row>
    <row r="36" spans="1:19" ht="12.75" hidden="1" customHeight="1" x14ac:dyDescent="0.2">
      <c r="A36" s="81" t="s">
        <v>88</v>
      </c>
      <c r="B36" s="80"/>
      <c r="C36" s="79"/>
      <c r="D36" s="78"/>
      <c r="E36" s="78"/>
      <c r="F36" s="78"/>
      <c r="G36" s="78"/>
      <c r="H36" s="78"/>
      <c r="I36" s="70"/>
      <c r="K36" s="81" t="s">
        <v>88</v>
      </c>
      <c r="L36" s="80"/>
      <c r="M36" s="79"/>
      <c r="N36" s="78"/>
      <c r="O36" s="78"/>
      <c r="P36" s="78"/>
      <c r="Q36" s="78"/>
      <c r="R36" s="78"/>
      <c r="S36" s="70"/>
    </row>
    <row r="37" spans="1:19" ht="15.95" customHeight="1" thickTop="1" thickBot="1" x14ac:dyDescent="0.25">
      <c r="A37" s="77">
        <v>13410</v>
      </c>
      <c r="B37" s="77"/>
      <c r="C37" s="76" t="s">
        <v>87</v>
      </c>
      <c r="D37" s="75">
        <f>IF(ISNUMBER(D32),SUM(D32:D35),"")</f>
        <v>270</v>
      </c>
      <c r="E37" s="74">
        <f>IF(ISNUMBER(E32),SUM(E32:E35),"")</f>
        <v>112</v>
      </c>
      <c r="F37" s="73">
        <f>IF(ISNUMBER(F32),SUM(F32:F35),"")</f>
        <v>10</v>
      </c>
      <c r="G37" s="72">
        <f>IF(ISNUMBER(G32),SUM(G32:G35),"")</f>
        <v>382</v>
      </c>
      <c r="H37" s="71"/>
      <c r="I37" s="70"/>
      <c r="K37" s="77">
        <v>2705</v>
      </c>
      <c r="L37" s="77"/>
      <c r="M37" s="76" t="s">
        <v>87</v>
      </c>
      <c r="N37" s="75">
        <f>IF(ISNUMBER(N32),SUM(N32:N35),"")</f>
        <v>247</v>
      </c>
      <c r="O37" s="74">
        <f>IF(ISNUMBER(O32),SUM(O32:O35),"")</f>
        <v>104</v>
      </c>
      <c r="P37" s="73">
        <f>IF(ISNUMBER(P32),SUM(P32:P35),"")</f>
        <v>8</v>
      </c>
      <c r="Q37" s="72">
        <f>IF(ISNUMBER(Q32),SUM(Q32:Q35),"")</f>
        <v>351</v>
      </c>
      <c r="R37" s="71"/>
      <c r="S37" s="70"/>
    </row>
    <row r="38" spans="1:19" ht="12.95" customHeight="1" thickTop="1" x14ac:dyDescent="0.2">
      <c r="A38" s="85" t="str">
        <f>DGET([1]soupisky!$A$1:$E$484,"PRIJM",A42:A43)</f>
        <v xml:space="preserve">Hladík </v>
      </c>
      <c r="B38" s="85"/>
      <c r="C38" s="98">
        <v>1</v>
      </c>
      <c r="D38" s="97">
        <v>135</v>
      </c>
      <c r="E38" s="96">
        <v>72</v>
      </c>
      <c r="F38" s="96">
        <v>0</v>
      </c>
      <c r="G38" s="95">
        <f>IF(ISBLANK(D38),"",D38+E38)</f>
        <v>207</v>
      </c>
      <c r="H38" s="78"/>
      <c r="I38" s="90"/>
      <c r="K38" s="85" t="str">
        <f>DGET([1]soupisky!$A$1:$E$484,"PRIJM",K42:K43)</f>
        <v>Musil</v>
      </c>
      <c r="L38" s="85"/>
      <c r="M38" s="98">
        <v>2</v>
      </c>
      <c r="N38" s="97">
        <v>130</v>
      </c>
      <c r="O38" s="96">
        <v>45</v>
      </c>
      <c r="P38" s="96">
        <v>5</v>
      </c>
      <c r="Q38" s="95">
        <f>IF(ISBLANK(N38),"",N38+O38)</f>
        <v>175</v>
      </c>
      <c r="R38" s="78"/>
      <c r="S38" s="90"/>
    </row>
    <row r="39" spans="1:19" ht="12.95" customHeight="1" x14ac:dyDescent="0.2">
      <c r="A39" s="85"/>
      <c r="B39" s="85"/>
      <c r="C39" s="94">
        <v>2</v>
      </c>
      <c r="D39" s="93">
        <v>134</v>
      </c>
      <c r="E39" s="92">
        <v>54</v>
      </c>
      <c r="F39" s="92">
        <v>3</v>
      </c>
      <c r="G39" s="91">
        <f>IF(ISBLANK(D39),"",D39+E39)</f>
        <v>188</v>
      </c>
      <c r="H39" s="78"/>
      <c r="I39" s="90"/>
      <c r="K39" s="85"/>
      <c r="L39" s="85"/>
      <c r="M39" s="94">
        <v>1</v>
      </c>
      <c r="N39" s="93">
        <v>137</v>
      </c>
      <c r="O39" s="92">
        <v>45</v>
      </c>
      <c r="P39" s="92">
        <v>4</v>
      </c>
      <c r="Q39" s="91">
        <f>IF(ISBLANK(N39),"",N39+O39)</f>
        <v>182</v>
      </c>
      <c r="R39" s="78"/>
      <c r="S39" s="90"/>
    </row>
    <row r="40" spans="1:19" ht="9.9499999999999993" customHeight="1" x14ac:dyDescent="0.2">
      <c r="A40" s="85" t="str">
        <f>DGET([1]soupisky!$A$1:$E$484,"JMENO",A42:A43)</f>
        <v>Josef</v>
      </c>
      <c r="B40" s="85"/>
      <c r="C40" s="89"/>
      <c r="D40" s="88"/>
      <c r="E40" s="88"/>
      <c r="F40" s="88"/>
      <c r="G40" s="87" t="str">
        <f>IF(ISBLANK(D40),"",D40+E40)</f>
        <v/>
      </c>
      <c r="H40" s="78"/>
      <c r="I40" s="86"/>
      <c r="K40" s="85" t="str">
        <f>DGET([1]soupisky!$A$1:$E$484,"JMENO",K42:K43)</f>
        <v>Bohumír</v>
      </c>
      <c r="L40" s="85"/>
      <c r="M40" s="89"/>
      <c r="N40" s="88"/>
      <c r="O40" s="88"/>
      <c r="P40" s="88"/>
      <c r="Q40" s="87" t="str">
        <f>IF(ISBLANK(N40),"",N40+O40)</f>
        <v/>
      </c>
      <c r="R40" s="78"/>
      <c r="S40" s="86"/>
    </row>
    <row r="41" spans="1:19" ht="9.9499999999999993" customHeight="1" thickBot="1" x14ac:dyDescent="0.25">
      <c r="A41" s="85"/>
      <c r="B41" s="85"/>
      <c r="C41" s="84"/>
      <c r="D41" s="83"/>
      <c r="E41" s="83"/>
      <c r="F41" s="83"/>
      <c r="G41" s="82" t="str">
        <f>IF(ISBLANK(D41),"",D41+E41)</f>
        <v/>
      </c>
      <c r="H41" s="78"/>
      <c r="I41" s="70">
        <f>IF(ISNUMBER(G43),IF(G43&gt;Q43,2,IF(G43=Q43,1,0)),"")</f>
        <v>2</v>
      </c>
      <c r="K41" s="85"/>
      <c r="L41" s="85"/>
      <c r="M41" s="84"/>
      <c r="N41" s="83"/>
      <c r="O41" s="83"/>
      <c r="P41" s="83"/>
      <c r="Q41" s="82" t="str">
        <f>IF(ISBLANK(N41),"",N41+O41)</f>
        <v/>
      </c>
      <c r="R41" s="78"/>
      <c r="S41" s="70">
        <f>IF(ISNUMBER(Q43),IF(G43&lt;Q43,2,IF(G43=Q43,1,0)),"")</f>
        <v>0</v>
      </c>
    </row>
    <row r="42" spans="1:19" ht="12.75" hidden="1" customHeight="1" x14ac:dyDescent="0.2">
      <c r="A42" s="81" t="s">
        <v>88</v>
      </c>
      <c r="B42" s="80"/>
      <c r="C42" s="79"/>
      <c r="D42" s="78"/>
      <c r="E42" s="78"/>
      <c r="F42" s="78"/>
      <c r="G42" s="78"/>
      <c r="H42" s="78"/>
      <c r="I42" s="70"/>
      <c r="K42" s="81" t="s">
        <v>88</v>
      </c>
      <c r="L42" s="80"/>
      <c r="M42" s="79"/>
      <c r="N42" s="78"/>
      <c r="O42" s="78"/>
      <c r="P42" s="78"/>
      <c r="Q42" s="78"/>
      <c r="R42" s="78"/>
      <c r="S42" s="70"/>
    </row>
    <row r="43" spans="1:19" ht="15.95" customHeight="1" thickTop="1" thickBot="1" x14ac:dyDescent="0.25">
      <c r="A43" s="77">
        <v>13843</v>
      </c>
      <c r="B43" s="77"/>
      <c r="C43" s="76" t="s">
        <v>87</v>
      </c>
      <c r="D43" s="75">
        <f>IF(ISNUMBER(D38),SUM(D38:D41),"")</f>
        <v>269</v>
      </c>
      <c r="E43" s="74">
        <f>IF(ISNUMBER(E38),SUM(E38:E41),"")</f>
        <v>126</v>
      </c>
      <c r="F43" s="73">
        <f>IF(ISNUMBER(F38),SUM(F38:F41),"")</f>
        <v>3</v>
      </c>
      <c r="G43" s="72">
        <f>IF(ISNUMBER(G38),SUM(G38:G41),"")</f>
        <v>395</v>
      </c>
      <c r="H43" s="71"/>
      <c r="I43" s="70"/>
      <c r="K43" s="77">
        <v>10871</v>
      </c>
      <c r="L43" s="77"/>
      <c r="M43" s="76" t="s">
        <v>87</v>
      </c>
      <c r="N43" s="75">
        <f>IF(ISNUMBER(N38),SUM(N38:N41),"")</f>
        <v>267</v>
      </c>
      <c r="O43" s="74">
        <f>IF(ISNUMBER(O38),SUM(O38:O41),"")</f>
        <v>90</v>
      </c>
      <c r="P43" s="73">
        <f>IF(ISNUMBER(P38),SUM(P38:P41),"")</f>
        <v>9</v>
      </c>
      <c r="Q43" s="72">
        <f>IF(ISNUMBER(Q38),SUM(Q38:Q41),"")</f>
        <v>357</v>
      </c>
      <c r="R43" s="71"/>
      <c r="S43" s="70"/>
    </row>
    <row r="44" spans="1:19" ht="5.0999999999999996" customHeight="1" thickTop="1" thickBot="1" x14ac:dyDescent="0.25"/>
    <row r="45" spans="1:19" ht="20.100000000000001" customHeight="1" thickBot="1" x14ac:dyDescent="0.25">
      <c r="A45" s="69"/>
      <c r="B45" s="68"/>
      <c r="C45" s="67" t="s">
        <v>86</v>
      </c>
      <c r="D45" s="66">
        <f>IF(ISNUMBER(D13),SUM(D13,D19,D25,D31,D37,D43),"")</f>
        <v>1651</v>
      </c>
      <c r="E45" s="65">
        <f>IF(ISNUMBER(E13),SUM(E13,E19,E25,E31,E37,E43),"")</f>
        <v>633</v>
      </c>
      <c r="F45" s="64">
        <f>IF(ISNUMBER(F13),SUM(F13,F19,F25,F31,F37,F43),"")</f>
        <v>68</v>
      </c>
      <c r="G45" s="63">
        <f>IF(ISNUMBER(G13),SUM(G13,G19,G25,G31,G37,G43),"")</f>
        <v>2284</v>
      </c>
      <c r="H45" s="62"/>
      <c r="I45" s="61">
        <f>IF(ISNUMBER(G45),IF(G45&gt;Q45,4,IF(G45=Q45,2,0)),"")</f>
        <v>4</v>
      </c>
      <c r="K45" s="69"/>
      <c r="L45" s="68"/>
      <c r="M45" s="67" t="s">
        <v>86</v>
      </c>
      <c r="N45" s="66">
        <f>IF(ISNUMBER(N13),SUM(N13,N19,N25,N31,N37,N43),"")</f>
        <v>1555</v>
      </c>
      <c r="O45" s="65">
        <f>IF(ISNUMBER(O13),SUM(O13,O19,O25,O31,O37,O43),"")</f>
        <v>589</v>
      </c>
      <c r="P45" s="64">
        <f>IF(ISNUMBER(P13),SUM(P13,P19,P25,P31,P37,P43),"")</f>
        <v>69</v>
      </c>
      <c r="Q45" s="63">
        <f>IF(ISNUMBER(Q13),SUM(Q13,Q19,Q25,Q31,Q37,Q43),"")</f>
        <v>2144</v>
      </c>
      <c r="R45" s="62"/>
      <c r="S45" s="61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57"/>
      <c r="B47" s="51" t="s">
        <v>84</v>
      </c>
      <c r="C47" s="60" t="s">
        <v>85</v>
      </c>
      <c r="D47" s="60"/>
      <c r="E47" s="60"/>
      <c r="G47" s="59" t="s">
        <v>82</v>
      </c>
      <c r="H47" s="59"/>
      <c r="I47" s="58">
        <f>IF(ISNUMBER(I11),SUM(I11,I17,I23,I29,I35,I41,I45),"")</f>
        <v>14</v>
      </c>
      <c r="K47" s="57"/>
      <c r="L47" s="51" t="s">
        <v>84</v>
      </c>
      <c r="M47" s="60" t="s">
        <v>83</v>
      </c>
      <c r="N47" s="60"/>
      <c r="O47" s="60"/>
      <c r="Q47" s="59" t="s">
        <v>82</v>
      </c>
      <c r="R47" s="59"/>
      <c r="S47" s="58">
        <f>IF(ISNUMBER(S11),SUM(S11,S17,S23,S29,S35,S41,S45),"")</f>
        <v>2</v>
      </c>
    </row>
    <row r="48" spans="1:19" ht="20.100000000000001" customHeight="1" x14ac:dyDescent="0.2">
      <c r="A48" s="57"/>
      <c r="B48" s="51" t="s">
        <v>78</v>
      </c>
      <c r="C48" s="56"/>
      <c r="D48" s="56"/>
      <c r="E48" s="56"/>
      <c r="F48" s="50"/>
      <c r="G48" s="50"/>
      <c r="H48" s="50"/>
      <c r="I48" s="50"/>
      <c r="J48" s="50"/>
      <c r="K48" s="57"/>
      <c r="L48" s="51" t="s">
        <v>78</v>
      </c>
      <c r="M48" s="56"/>
      <c r="N48" s="56"/>
      <c r="O48" s="56"/>
      <c r="P48" s="55"/>
      <c r="Q48" s="54"/>
      <c r="R48" s="54"/>
      <c r="S48" s="54"/>
    </row>
    <row r="49" spans="1:19" ht="20.25" customHeight="1" x14ac:dyDescent="0.2">
      <c r="A49" s="51" t="s">
        <v>81</v>
      </c>
      <c r="B49" s="51" t="s">
        <v>80</v>
      </c>
      <c r="C49" s="53"/>
      <c r="D49" s="53"/>
      <c r="E49" s="53"/>
      <c r="F49" s="53"/>
      <c r="G49" s="53"/>
      <c r="H49" s="53"/>
      <c r="I49" s="51"/>
      <c r="J49" s="51"/>
      <c r="K49" s="51" t="s">
        <v>79</v>
      </c>
      <c r="L49" s="53"/>
      <c r="M49" s="53"/>
      <c r="O49" s="51" t="s">
        <v>78</v>
      </c>
      <c r="P49" s="52"/>
      <c r="Q49" s="52"/>
      <c r="R49" s="52"/>
      <c r="S49" s="52"/>
    </row>
    <row r="50" spans="1:19" ht="9.75" customHeight="1" x14ac:dyDescent="0.2">
      <c r="A50" s="51"/>
      <c r="B50" s="51"/>
      <c r="C50" s="50"/>
      <c r="D50" s="50"/>
      <c r="E50" s="50"/>
      <c r="F50" s="50"/>
      <c r="G50" s="50"/>
      <c r="H50" s="50"/>
      <c r="I50" s="51"/>
      <c r="J50" s="51"/>
      <c r="K50" s="51"/>
      <c r="L50" s="50"/>
      <c r="M50" s="50"/>
      <c r="O50" s="51"/>
      <c r="P50" s="50"/>
      <c r="Q50" s="50"/>
      <c r="R50" s="50"/>
      <c r="S50" s="50"/>
    </row>
    <row r="51" spans="1:19" ht="30" customHeight="1" x14ac:dyDescent="0.3">
      <c r="A51" s="49" t="s">
        <v>77</v>
      </c>
    </row>
    <row r="52" spans="1:19" ht="20.100000000000001" customHeight="1" x14ac:dyDescent="0.2">
      <c r="B52" s="44" t="s">
        <v>76</v>
      </c>
      <c r="C52" s="48" t="s">
        <v>53</v>
      </c>
      <c r="D52" s="48"/>
      <c r="I52" s="44" t="s">
        <v>75</v>
      </c>
      <c r="J52" s="47">
        <v>20</v>
      </c>
      <c r="K52" s="47"/>
    </row>
    <row r="53" spans="1:19" ht="20.100000000000001" customHeight="1" x14ac:dyDescent="0.2">
      <c r="B53" s="44" t="s">
        <v>74</v>
      </c>
      <c r="C53" s="46" t="s">
        <v>11</v>
      </c>
      <c r="D53" s="46"/>
      <c r="I53" s="44" t="s">
        <v>73</v>
      </c>
      <c r="J53" s="45">
        <v>5</v>
      </c>
      <c r="K53" s="45"/>
      <c r="P53" s="44" t="s">
        <v>72</v>
      </c>
      <c r="Q53" s="43">
        <v>43339</v>
      </c>
      <c r="R53" s="43"/>
      <c r="S53" s="43"/>
    </row>
    <row r="54" spans="1:19" ht="9.9499999999999993" customHeight="1" x14ac:dyDescent="0.2"/>
    <row r="55" spans="1:19" ht="15" customHeight="1" x14ac:dyDescent="0.2">
      <c r="A55" s="42" t="s">
        <v>71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 ht="90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5.0999999999999996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" customHeight="1" x14ac:dyDescent="0.2">
      <c r="A58" s="13" t="s">
        <v>70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6.75" customHeight="1" x14ac:dyDescent="0.2">
      <c r="A59" s="4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39"/>
    </row>
    <row r="60" spans="1:19" ht="18" customHeight="1" x14ac:dyDescent="0.2">
      <c r="A60" s="40" t="s">
        <v>69</v>
      </c>
      <c r="B60" s="14"/>
      <c r="C60" s="14"/>
      <c r="D60" s="14"/>
      <c r="E60" s="14"/>
      <c r="F60" s="14"/>
      <c r="G60" s="14"/>
      <c r="H60" s="14"/>
      <c r="I60" s="14"/>
      <c r="J60" s="14"/>
      <c r="K60" s="15" t="s">
        <v>68</v>
      </c>
      <c r="L60" s="14"/>
      <c r="M60" s="14"/>
      <c r="N60" s="14"/>
      <c r="O60" s="14"/>
      <c r="P60" s="14"/>
      <c r="Q60" s="14"/>
      <c r="R60" s="14"/>
      <c r="S60" s="39"/>
    </row>
    <row r="61" spans="1:19" ht="18" customHeight="1" x14ac:dyDescent="0.2">
      <c r="A61" s="38"/>
      <c r="B61" s="35" t="s">
        <v>67</v>
      </c>
      <c r="C61" s="34"/>
      <c r="D61" s="36"/>
      <c r="E61" s="35" t="s">
        <v>66</v>
      </c>
      <c r="F61" s="34"/>
      <c r="G61" s="34"/>
      <c r="H61" s="34"/>
      <c r="I61" s="36"/>
      <c r="J61" s="14"/>
      <c r="K61" s="37"/>
      <c r="L61" s="35" t="s">
        <v>67</v>
      </c>
      <c r="M61" s="34"/>
      <c r="N61" s="36"/>
      <c r="O61" s="35" t="s">
        <v>66</v>
      </c>
      <c r="P61" s="34"/>
      <c r="Q61" s="34"/>
      <c r="R61" s="34"/>
      <c r="S61" s="33"/>
    </row>
    <row r="62" spans="1:19" ht="18" customHeight="1" x14ac:dyDescent="0.2">
      <c r="A62" s="32" t="s">
        <v>65</v>
      </c>
      <c r="B62" s="28" t="s">
        <v>64</v>
      </c>
      <c r="C62" s="30"/>
      <c r="D62" s="29" t="s">
        <v>63</v>
      </c>
      <c r="E62" s="28" t="s">
        <v>64</v>
      </c>
      <c r="F62" s="27"/>
      <c r="G62" s="27"/>
      <c r="H62" s="26"/>
      <c r="I62" s="29" t="s">
        <v>63</v>
      </c>
      <c r="J62" s="14"/>
      <c r="K62" s="31" t="s">
        <v>65</v>
      </c>
      <c r="L62" s="28" t="s">
        <v>64</v>
      </c>
      <c r="M62" s="30"/>
      <c r="N62" s="29" t="s">
        <v>63</v>
      </c>
      <c r="O62" s="28" t="s">
        <v>64</v>
      </c>
      <c r="P62" s="27"/>
      <c r="Q62" s="27"/>
      <c r="R62" s="26"/>
      <c r="S62" s="25" t="s">
        <v>63</v>
      </c>
    </row>
    <row r="63" spans="1:19" ht="18" customHeight="1" x14ac:dyDescent="0.2">
      <c r="A63" s="24"/>
      <c r="B63" s="20"/>
      <c r="C63" s="20"/>
      <c r="D63" s="21"/>
      <c r="E63" s="20"/>
      <c r="F63" s="20"/>
      <c r="G63" s="20"/>
      <c r="H63" s="20"/>
      <c r="I63" s="21"/>
      <c r="J63" s="23"/>
      <c r="K63" s="22"/>
      <c r="L63" s="20"/>
      <c r="M63" s="20"/>
      <c r="N63" s="21"/>
      <c r="O63" s="20"/>
      <c r="P63" s="20"/>
      <c r="Q63" s="20"/>
      <c r="R63" s="20"/>
      <c r="S63" s="19"/>
    </row>
    <row r="64" spans="1:19" ht="18" customHeight="1" x14ac:dyDescent="0.2">
      <c r="A64" s="24"/>
      <c r="B64" s="20"/>
      <c r="C64" s="20"/>
      <c r="D64" s="21"/>
      <c r="E64" s="20"/>
      <c r="F64" s="20"/>
      <c r="G64" s="20"/>
      <c r="H64" s="20"/>
      <c r="I64" s="21"/>
      <c r="J64" s="23"/>
      <c r="K64" s="22"/>
      <c r="L64" s="20"/>
      <c r="M64" s="20"/>
      <c r="N64" s="21"/>
      <c r="O64" s="20"/>
      <c r="P64" s="20"/>
      <c r="Q64" s="20"/>
      <c r="R64" s="20"/>
      <c r="S64" s="19"/>
    </row>
    <row r="65" spans="1:19" ht="11.25" customHeight="1" x14ac:dyDescent="0.2">
      <c r="A65" s="1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6"/>
    </row>
    <row r="66" spans="1:19" ht="3.75" customHeight="1" x14ac:dyDescent="0.2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14"/>
      <c r="M66" s="14"/>
      <c r="N66" s="14"/>
      <c r="O66" s="14"/>
      <c r="P66" s="14"/>
      <c r="Q66" s="14"/>
      <c r="R66" s="14"/>
      <c r="S66" s="14"/>
    </row>
    <row r="67" spans="1:19" ht="19.5" customHeight="1" x14ac:dyDescent="0.2">
      <c r="A67" s="13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90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5.0999999999999996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" customHeight="1" x14ac:dyDescent="0.2">
      <c r="A70" s="11" t="s">
        <v>61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90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30" customHeight="1" x14ac:dyDescent="0.2">
      <c r="A72" s="9" t="s">
        <v>60</v>
      </c>
      <c r="B72" s="9"/>
      <c r="C72" s="8"/>
      <c r="D72" s="8"/>
      <c r="E72" s="8"/>
      <c r="F72" s="8"/>
      <c r="G72" s="8"/>
      <c r="H72" s="8"/>
    </row>
    <row r="73" spans="1:19" x14ac:dyDescent="0.2">
      <c r="K73" s="4" t="s">
        <v>59</v>
      </c>
      <c r="L73" s="6" t="s">
        <v>58</v>
      </c>
      <c r="M73" s="7"/>
      <c r="N73" s="7"/>
      <c r="O73" s="6" t="s">
        <v>57</v>
      </c>
      <c r="P73" s="5"/>
    </row>
    <row r="74" spans="1:19" x14ac:dyDescent="0.2">
      <c r="K74" s="4" t="s">
        <v>56</v>
      </c>
      <c r="L74" s="6" t="s">
        <v>55</v>
      </c>
      <c r="M74" s="7"/>
      <c r="N74" s="7"/>
      <c r="O74" s="6" t="s">
        <v>54</v>
      </c>
      <c r="P74" s="5"/>
    </row>
    <row r="75" spans="1:19" x14ac:dyDescent="0.2">
      <c r="K75" s="4" t="s">
        <v>53</v>
      </c>
      <c r="L75" s="6" t="s">
        <v>52</v>
      </c>
      <c r="M75" s="7"/>
      <c r="N75" s="7"/>
      <c r="O75" s="6" t="s">
        <v>51</v>
      </c>
      <c r="P75" s="5"/>
    </row>
    <row r="76" spans="1:19" x14ac:dyDescent="0.2">
      <c r="K76" s="4" t="s">
        <v>50</v>
      </c>
      <c r="L76" s="6" t="s">
        <v>49</v>
      </c>
      <c r="M76" s="7"/>
      <c r="N76" s="7"/>
      <c r="O76" s="6" t="s">
        <v>48</v>
      </c>
      <c r="P76" s="5"/>
    </row>
    <row r="77" spans="1:19" x14ac:dyDescent="0.2">
      <c r="K77" s="4" t="s">
        <v>47</v>
      </c>
      <c r="L77" s="6" t="s">
        <v>46</v>
      </c>
      <c r="M77" s="7"/>
      <c r="N77" s="7"/>
      <c r="O77" s="6" t="s">
        <v>45</v>
      </c>
      <c r="P77" s="5"/>
    </row>
    <row r="78" spans="1:19" x14ac:dyDescent="0.2">
      <c r="K78" s="4" t="s">
        <v>44</v>
      </c>
      <c r="L78" s="6" t="s">
        <v>43</v>
      </c>
      <c r="M78" s="7"/>
      <c r="N78" s="7"/>
      <c r="O78" s="6" t="s">
        <v>42</v>
      </c>
      <c r="P78" s="5"/>
    </row>
    <row r="79" spans="1:19" x14ac:dyDescent="0.2">
      <c r="K79" s="4" t="s">
        <v>41</v>
      </c>
      <c r="L79" s="6" t="s">
        <v>40</v>
      </c>
      <c r="M79" s="7"/>
      <c r="N79" s="7"/>
      <c r="O79" s="6" t="s">
        <v>39</v>
      </c>
      <c r="P79" s="5"/>
    </row>
    <row r="80" spans="1:19" x14ac:dyDescent="0.2">
      <c r="K80" s="4" t="s">
        <v>38</v>
      </c>
      <c r="L80" s="6" t="s">
        <v>37</v>
      </c>
      <c r="M80" s="7"/>
      <c r="N80" s="7"/>
      <c r="O80" s="6" t="s">
        <v>36</v>
      </c>
      <c r="P80" s="5"/>
    </row>
    <row r="81" spans="11:16" x14ac:dyDescent="0.2">
      <c r="K81" s="4" t="s">
        <v>35</v>
      </c>
      <c r="L81" s="6" t="s">
        <v>34</v>
      </c>
      <c r="M81" s="7"/>
      <c r="N81" s="7"/>
      <c r="O81" s="6" t="s">
        <v>33</v>
      </c>
      <c r="P81" s="5"/>
    </row>
    <row r="82" spans="11:16" x14ac:dyDescent="0.2">
      <c r="K82" s="4" t="s">
        <v>32</v>
      </c>
      <c r="L82" s="6" t="s">
        <v>31</v>
      </c>
      <c r="M82" s="7"/>
      <c r="N82" s="7"/>
      <c r="O82" s="6" t="s">
        <v>30</v>
      </c>
      <c r="P82" s="5"/>
    </row>
    <row r="83" spans="11:16" x14ac:dyDescent="0.2">
      <c r="K83" s="4" t="s">
        <v>29</v>
      </c>
      <c r="L83" s="6" t="s">
        <v>28</v>
      </c>
      <c r="M83" s="7"/>
      <c r="N83" s="7"/>
      <c r="O83" s="6" t="s">
        <v>27</v>
      </c>
      <c r="P83" s="5"/>
    </row>
    <row r="84" spans="11:16" x14ac:dyDescent="0.2">
      <c r="K84" s="4" t="s">
        <v>26</v>
      </c>
      <c r="L84" s="6" t="s">
        <v>25</v>
      </c>
      <c r="M84" s="7"/>
      <c r="N84" s="7"/>
      <c r="O84" s="6" t="s">
        <v>24</v>
      </c>
      <c r="P84" s="5"/>
    </row>
    <row r="85" spans="11:16" x14ac:dyDescent="0.2">
      <c r="K85" s="4" t="s">
        <v>23</v>
      </c>
      <c r="L85" s="6" t="s">
        <v>22</v>
      </c>
      <c r="M85" s="7"/>
      <c r="N85" s="7"/>
      <c r="O85" s="6" t="s">
        <v>21</v>
      </c>
      <c r="P85" s="5"/>
    </row>
    <row r="86" spans="11:16" x14ac:dyDescent="0.2">
      <c r="K86" s="4" t="s">
        <v>20</v>
      </c>
      <c r="L86" s="6" t="s">
        <v>19</v>
      </c>
      <c r="M86" s="7"/>
      <c r="N86" s="7"/>
      <c r="O86" s="6" t="s">
        <v>18</v>
      </c>
      <c r="P86" s="5"/>
    </row>
    <row r="87" spans="11:16" x14ac:dyDescent="0.2">
      <c r="K87" s="4" t="s">
        <v>17</v>
      </c>
      <c r="L87" s="6"/>
      <c r="M87" s="7"/>
      <c r="N87" s="7"/>
      <c r="O87" s="6" t="s">
        <v>16</v>
      </c>
      <c r="P87" s="5"/>
    </row>
    <row r="88" spans="11:16" x14ac:dyDescent="0.2">
      <c r="K88" s="4" t="s">
        <v>15</v>
      </c>
      <c r="L88" s="6"/>
      <c r="M88" s="7"/>
      <c r="N88" s="7"/>
      <c r="O88" s="6" t="s">
        <v>14</v>
      </c>
      <c r="P88" s="5"/>
    </row>
    <row r="89" spans="11:16" x14ac:dyDescent="0.2">
      <c r="K89" s="4" t="s">
        <v>13</v>
      </c>
      <c r="L89" s="3"/>
      <c r="M89" s="3"/>
      <c r="N89" s="3"/>
      <c r="O89" s="6" t="s">
        <v>12</v>
      </c>
      <c r="P89" s="5"/>
    </row>
    <row r="90" spans="11:16" x14ac:dyDescent="0.2">
      <c r="K90" s="4" t="s">
        <v>11</v>
      </c>
      <c r="L90" s="3"/>
      <c r="M90" s="3"/>
      <c r="N90" s="3"/>
      <c r="O90" s="6" t="s">
        <v>10</v>
      </c>
      <c r="P90" s="5"/>
    </row>
    <row r="91" spans="11:16" x14ac:dyDescent="0.2">
      <c r="K91" s="4" t="s">
        <v>9</v>
      </c>
      <c r="L91" s="3"/>
      <c r="M91" s="3"/>
      <c r="N91" s="3"/>
      <c r="O91" s="6" t="s">
        <v>8</v>
      </c>
      <c r="P91" s="5"/>
    </row>
    <row r="92" spans="11:16" x14ac:dyDescent="0.2">
      <c r="K92" s="4" t="s">
        <v>7</v>
      </c>
      <c r="L92" s="3"/>
      <c r="M92" s="3"/>
      <c r="N92" s="3"/>
      <c r="O92" s="6" t="s">
        <v>6</v>
      </c>
      <c r="P92" s="5"/>
    </row>
    <row r="93" spans="11:16" x14ac:dyDescent="0.2">
      <c r="K93" s="4" t="s">
        <v>5</v>
      </c>
      <c r="L93" s="3"/>
      <c r="M93" s="3"/>
      <c r="N93" s="3"/>
      <c r="O93" s="6" t="s">
        <v>4</v>
      </c>
      <c r="P93" s="5"/>
    </row>
    <row r="94" spans="11:16" x14ac:dyDescent="0.2">
      <c r="K94" s="4" t="s">
        <v>3</v>
      </c>
      <c r="L94" s="3"/>
      <c r="M94" s="3"/>
      <c r="N94" s="3"/>
      <c r="O94" s="3"/>
      <c r="P94" s="3"/>
    </row>
    <row r="95" spans="11:16" x14ac:dyDescent="0.2">
      <c r="K95" s="4" t="s">
        <v>2</v>
      </c>
      <c r="L95" s="3"/>
      <c r="M95" s="3"/>
      <c r="N95" s="3"/>
      <c r="O95" s="3"/>
      <c r="P95" s="3"/>
    </row>
    <row r="96" spans="11:16" x14ac:dyDescent="0.2">
      <c r="K96" s="4" t="s">
        <v>1</v>
      </c>
      <c r="L96" s="3"/>
      <c r="M96" s="3"/>
      <c r="N96" s="3"/>
      <c r="O96" s="3"/>
      <c r="P96" s="3"/>
    </row>
    <row r="97" spans="11:16" x14ac:dyDescent="0.2">
      <c r="K97" s="4" t="s">
        <v>0</v>
      </c>
      <c r="L97" s="3"/>
      <c r="M97" s="3"/>
      <c r="N97" s="3"/>
      <c r="O97" s="3"/>
      <c r="P97" s="3"/>
    </row>
  </sheetData>
  <sheetProtection selectLockedCells="1" selectUnlockedCells="1"/>
  <mergeCells count="94">
    <mergeCell ref="A70:S70"/>
    <mergeCell ref="A71:S71"/>
    <mergeCell ref="A72:B72"/>
    <mergeCell ref="C72:H72"/>
    <mergeCell ref="B64:C64"/>
    <mergeCell ref="E64:H64"/>
    <mergeCell ref="L64:M64"/>
    <mergeCell ref="O64:R64"/>
    <mergeCell ref="A67:S67"/>
    <mergeCell ref="A68:S68"/>
    <mergeCell ref="A55:S55"/>
    <mergeCell ref="A56:S56"/>
    <mergeCell ref="A58:S58"/>
    <mergeCell ref="B63:C63"/>
    <mergeCell ref="E63:H63"/>
    <mergeCell ref="L63:M63"/>
    <mergeCell ref="O63:R63"/>
    <mergeCell ref="C49:H49"/>
    <mergeCell ref="L49:M49"/>
    <mergeCell ref="P49:S49"/>
    <mergeCell ref="C52:D52"/>
    <mergeCell ref="J52:K52"/>
    <mergeCell ref="C53:D53"/>
    <mergeCell ref="J53:K53"/>
    <mergeCell ref="Q53:S53"/>
    <mergeCell ref="C47:E47"/>
    <mergeCell ref="G47:H47"/>
    <mergeCell ref="M47:O47"/>
    <mergeCell ref="Q47:R47"/>
    <mergeCell ref="C48:E48"/>
    <mergeCell ref="M48:O48"/>
    <mergeCell ref="A38:B39"/>
    <mergeCell ref="K38:L39"/>
    <mergeCell ref="A40:B41"/>
    <mergeCell ref="K40:L41"/>
    <mergeCell ref="I41:I43"/>
    <mergeCell ref="S41:S43"/>
    <mergeCell ref="A43:B43"/>
    <mergeCell ref="K43:L43"/>
    <mergeCell ref="A32:B33"/>
    <mergeCell ref="K32:L33"/>
    <mergeCell ref="A34:B35"/>
    <mergeCell ref="K34:L35"/>
    <mergeCell ref="I35:I37"/>
    <mergeCell ref="S35:S37"/>
    <mergeCell ref="A37:B37"/>
    <mergeCell ref="K37:L37"/>
    <mergeCell ref="A26:B27"/>
    <mergeCell ref="K26:L27"/>
    <mergeCell ref="A28:B29"/>
    <mergeCell ref="K28:L29"/>
    <mergeCell ref="I29:I31"/>
    <mergeCell ref="S29:S31"/>
    <mergeCell ref="A31:B31"/>
    <mergeCell ref="K31:L31"/>
    <mergeCell ref="A20:B21"/>
    <mergeCell ref="K20:L21"/>
    <mergeCell ref="A22:B23"/>
    <mergeCell ref="K22:L23"/>
    <mergeCell ref="I23:I25"/>
    <mergeCell ref="S23:S25"/>
    <mergeCell ref="A25:B25"/>
    <mergeCell ref="K25:L25"/>
    <mergeCell ref="A14:B15"/>
    <mergeCell ref="K14:L15"/>
    <mergeCell ref="A16:B17"/>
    <mergeCell ref="K16:L17"/>
    <mergeCell ref="I17:I19"/>
    <mergeCell ref="S17:S19"/>
    <mergeCell ref="A19:B19"/>
    <mergeCell ref="K19:L19"/>
    <mergeCell ref="A8:B9"/>
    <mergeCell ref="K8:L9"/>
    <mergeCell ref="A10:B11"/>
    <mergeCell ref="K10:L11"/>
    <mergeCell ref="I11:I13"/>
    <mergeCell ref="S11:S13"/>
    <mergeCell ref="A13:B13"/>
    <mergeCell ref="K13:L13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conditionalFormatting sqref="A8:B9">
    <cfRule type="expression" dxfId="131" priority="1" stopIfTrue="1">
      <formula>ISERROR(A8)</formula>
    </cfRule>
  </conditionalFormatting>
  <conditionalFormatting sqref="A10:B11">
    <cfRule type="expression" dxfId="130" priority="2" stopIfTrue="1">
      <formula>ISERROR(A10)</formula>
    </cfRule>
  </conditionalFormatting>
  <conditionalFormatting sqref="A14:B15">
    <cfRule type="expression" dxfId="129" priority="3" stopIfTrue="1">
      <formula>ISERROR(A14)</formula>
    </cfRule>
  </conditionalFormatting>
  <conditionalFormatting sqref="A16:B17">
    <cfRule type="expression" dxfId="128" priority="4" stopIfTrue="1">
      <formula>ISERROR(A16)</formula>
    </cfRule>
  </conditionalFormatting>
  <conditionalFormatting sqref="A20:B21">
    <cfRule type="expression" dxfId="127" priority="5" stopIfTrue="1">
      <formula>ISERROR(A20)</formula>
    </cfRule>
  </conditionalFormatting>
  <conditionalFormatting sqref="A22:B23">
    <cfRule type="expression" dxfId="126" priority="6" stopIfTrue="1">
      <formula>ISERROR(A22)</formula>
    </cfRule>
  </conditionalFormatting>
  <conditionalFormatting sqref="A26:B27">
    <cfRule type="expression" dxfId="125" priority="7" stopIfTrue="1">
      <formula>ISERROR(A26)</formula>
    </cfRule>
  </conditionalFormatting>
  <conditionalFormatting sqref="A28:B29">
    <cfRule type="expression" dxfId="124" priority="8" stopIfTrue="1">
      <formula>ISERROR(A28)</formula>
    </cfRule>
  </conditionalFormatting>
  <conditionalFormatting sqref="A32:B33">
    <cfRule type="expression" dxfId="123" priority="9" stopIfTrue="1">
      <formula>ISERROR(A32)</formula>
    </cfRule>
  </conditionalFormatting>
  <conditionalFormatting sqref="A34:B35">
    <cfRule type="expression" dxfId="122" priority="10" stopIfTrue="1">
      <formula>ISERROR(A34)</formula>
    </cfRule>
  </conditionalFormatting>
  <conditionalFormatting sqref="A38:B39">
    <cfRule type="expression" dxfId="121" priority="11" stopIfTrue="1">
      <formula>ISERROR(A38)</formula>
    </cfRule>
  </conditionalFormatting>
  <conditionalFormatting sqref="A40:B41">
    <cfRule type="expression" dxfId="120" priority="12" stopIfTrue="1">
      <formula>ISERROR(A40)</formula>
    </cfRule>
  </conditionalFormatting>
  <conditionalFormatting sqref="K8:L9">
    <cfRule type="expression" dxfId="119" priority="13" stopIfTrue="1">
      <formula>ISERROR(K8)</formula>
    </cfRule>
  </conditionalFormatting>
  <conditionalFormatting sqref="K10:L11">
    <cfRule type="expression" dxfId="118" priority="14" stopIfTrue="1">
      <formula>ISERROR(K10)</formula>
    </cfRule>
  </conditionalFormatting>
  <conditionalFormatting sqref="K14:L15">
    <cfRule type="expression" dxfId="117" priority="15" stopIfTrue="1">
      <formula>ISERROR(K14)</formula>
    </cfRule>
  </conditionalFormatting>
  <conditionalFormatting sqref="K16:L17">
    <cfRule type="expression" dxfId="116" priority="16" stopIfTrue="1">
      <formula>ISERROR(K16)</formula>
    </cfRule>
  </conditionalFormatting>
  <conditionalFormatting sqref="K20:L21">
    <cfRule type="expression" dxfId="115" priority="17" stopIfTrue="1">
      <formula>ISERROR(K20)</formula>
    </cfRule>
  </conditionalFormatting>
  <conditionalFormatting sqref="K22:L23">
    <cfRule type="expression" dxfId="114" priority="18" stopIfTrue="1">
      <formula>ISERROR(K22)</formula>
    </cfRule>
  </conditionalFormatting>
  <conditionalFormatting sqref="K26:L27">
    <cfRule type="expression" dxfId="113" priority="19" stopIfTrue="1">
      <formula>ISERROR(K26)</formula>
    </cfRule>
  </conditionalFormatting>
  <conditionalFormatting sqref="K28:L29">
    <cfRule type="expression" dxfId="112" priority="20" stopIfTrue="1">
      <formula>ISERROR(K28)</formula>
    </cfRule>
  </conditionalFormatting>
  <conditionalFormatting sqref="K32:L33">
    <cfRule type="expression" dxfId="111" priority="21" stopIfTrue="1">
      <formula>ISERROR(K32)</formula>
    </cfRule>
  </conditionalFormatting>
  <conditionalFormatting sqref="K34:L35">
    <cfRule type="expression" dxfId="110" priority="22" stopIfTrue="1">
      <formula>ISERROR(K34)</formula>
    </cfRule>
  </conditionalFormatting>
  <conditionalFormatting sqref="K38:L39">
    <cfRule type="expression" dxfId="109" priority="23" stopIfTrue="1">
      <formula>ISERROR(K38)</formula>
    </cfRule>
  </conditionalFormatting>
  <conditionalFormatting sqref="K40:L41">
    <cfRule type="expression" dxfId="108" priority="24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  <formula2>0</formula2>
    </dataValidation>
    <dataValidation type="list" allowBlank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  <formula2>0</formula2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  <formula2>0</formula2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  <formula2>0</formula2>
    </dataValidation>
    <dataValidation type="whole" allowBlank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4999999999999" right="0.39374999999999999" top="0" bottom="0.31527777777777777" header="0.51180555555555551" footer="0.51180555555555551"/>
  <pageSetup paperSize="9" firstPageNumber="0" fitToHeight="2" orientation="landscape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E27" sqref="E27"/>
    </sheetView>
  </sheetViews>
  <sheetFormatPr defaultRowHeight="12.75" zeroHeight="1" x14ac:dyDescent="0.2"/>
  <cols>
    <col min="1" max="1" width="10.7109375" style="126" customWidth="1"/>
    <col min="2" max="2" width="15.7109375" style="126" customWidth="1"/>
    <col min="3" max="3" width="5.7109375" style="126" customWidth="1"/>
    <col min="4" max="5" width="6.7109375" style="126" customWidth="1"/>
    <col min="6" max="6" width="4.7109375" style="126" customWidth="1"/>
    <col min="7" max="7" width="6.7109375" style="126" customWidth="1"/>
    <col min="8" max="8" width="5.7109375" style="126" customWidth="1"/>
    <col min="9" max="9" width="6.7109375" style="126" customWidth="1"/>
    <col min="10" max="10" width="1.7109375" style="126" customWidth="1"/>
    <col min="11" max="11" width="10.7109375" style="126" customWidth="1"/>
    <col min="12" max="12" width="15.7109375" style="126" customWidth="1"/>
    <col min="13" max="13" width="5.7109375" style="126" customWidth="1"/>
    <col min="14" max="15" width="6.7109375" style="126" customWidth="1"/>
    <col min="16" max="16" width="4.7109375" style="126" customWidth="1"/>
    <col min="17" max="17" width="6.7109375" style="126" customWidth="1"/>
    <col min="18" max="18" width="5.7109375" style="126" customWidth="1"/>
    <col min="19" max="19" width="6.7109375" style="126" customWidth="1"/>
    <col min="20" max="20" width="1.5703125" style="126" customWidth="1"/>
    <col min="21" max="21" width="0" style="127" hidden="1" customWidth="1"/>
    <col min="22" max="254" width="0" style="126" hidden="1" customWidth="1"/>
    <col min="255" max="255" width="5.28515625" style="126" customWidth="1"/>
    <col min="256" max="16384" width="9.140625" style="126"/>
  </cols>
  <sheetData>
    <row r="1" spans="1:19" ht="40.5" customHeight="1" x14ac:dyDescent="0.4">
      <c r="B1" s="287" t="s">
        <v>101</v>
      </c>
      <c r="C1" s="287"/>
      <c r="D1" s="286" t="s">
        <v>100</v>
      </c>
      <c r="E1" s="286"/>
      <c r="F1" s="286"/>
      <c r="G1" s="286"/>
      <c r="H1" s="286"/>
      <c r="I1" s="286"/>
      <c r="K1" s="285" t="s">
        <v>99</v>
      </c>
      <c r="L1" s="284" t="s">
        <v>12</v>
      </c>
      <c r="M1" s="284"/>
      <c r="N1" s="284"/>
      <c r="O1" s="283" t="s">
        <v>98</v>
      </c>
      <c r="P1" s="283"/>
      <c r="Q1" s="282">
        <v>42249</v>
      </c>
      <c r="R1" s="282"/>
      <c r="S1" s="282"/>
    </row>
    <row r="2" spans="1:19" ht="9.9499999999999993" customHeight="1" thickBot="1" x14ac:dyDescent="0.25">
      <c r="B2" s="281"/>
      <c r="C2" s="281"/>
    </row>
    <row r="3" spans="1:19" ht="20.100000000000001" customHeight="1" thickBot="1" x14ac:dyDescent="0.25">
      <c r="A3" s="280" t="s">
        <v>69</v>
      </c>
      <c r="B3" s="279" t="s">
        <v>25</v>
      </c>
      <c r="C3" s="278"/>
      <c r="D3" s="278"/>
      <c r="E3" s="278"/>
      <c r="F3" s="278"/>
      <c r="G3" s="278"/>
      <c r="H3" s="278"/>
      <c r="I3" s="277"/>
      <c r="K3" s="280" t="s">
        <v>68</v>
      </c>
      <c r="L3" s="279" t="s">
        <v>19</v>
      </c>
      <c r="M3" s="278"/>
      <c r="N3" s="278"/>
      <c r="O3" s="278"/>
      <c r="P3" s="278"/>
      <c r="Q3" s="278"/>
      <c r="R3" s="278"/>
      <c r="S3" s="277"/>
    </row>
    <row r="4" spans="1:19" ht="5.0999999999999996" customHeight="1" x14ac:dyDescent="0.2"/>
    <row r="5" spans="1:19" ht="12.95" customHeight="1" x14ac:dyDescent="0.2">
      <c r="A5" s="182" t="s">
        <v>97</v>
      </c>
      <c r="B5" s="276"/>
      <c r="C5" s="275" t="s">
        <v>96</v>
      </c>
      <c r="D5" s="274" t="s">
        <v>95</v>
      </c>
      <c r="E5" s="273"/>
      <c r="F5" s="273"/>
      <c r="G5" s="272"/>
      <c r="H5" s="271"/>
      <c r="I5" s="270" t="s">
        <v>94</v>
      </c>
      <c r="K5" s="182" t="s">
        <v>97</v>
      </c>
      <c r="L5" s="276"/>
      <c r="M5" s="275" t="s">
        <v>96</v>
      </c>
      <c r="N5" s="274" t="s">
        <v>95</v>
      </c>
      <c r="O5" s="273"/>
      <c r="P5" s="273"/>
      <c r="Q5" s="272"/>
      <c r="R5" s="271"/>
      <c r="S5" s="270" t="s">
        <v>94</v>
      </c>
    </row>
    <row r="6" spans="1:19" ht="12.95" customHeight="1" x14ac:dyDescent="0.2">
      <c r="A6" s="269" t="s">
        <v>93</v>
      </c>
      <c r="B6" s="268"/>
      <c r="C6" s="267"/>
      <c r="D6" s="266" t="s">
        <v>92</v>
      </c>
      <c r="E6" s="265" t="s">
        <v>91</v>
      </c>
      <c r="F6" s="265" t="s">
        <v>90</v>
      </c>
      <c r="G6" s="264" t="s">
        <v>87</v>
      </c>
      <c r="H6" s="263"/>
      <c r="I6" s="262" t="s">
        <v>89</v>
      </c>
      <c r="K6" s="269" t="s">
        <v>93</v>
      </c>
      <c r="L6" s="268"/>
      <c r="M6" s="267"/>
      <c r="N6" s="266" t="s">
        <v>92</v>
      </c>
      <c r="O6" s="265" t="s">
        <v>91</v>
      </c>
      <c r="P6" s="265" t="s">
        <v>90</v>
      </c>
      <c r="Q6" s="264" t="s">
        <v>87</v>
      </c>
      <c r="R6" s="263"/>
      <c r="S6" s="262" t="s">
        <v>89</v>
      </c>
    </row>
    <row r="7" spans="1:19" ht="5.0999999999999996" customHeight="1" x14ac:dyDescent="0.2">
      <c r="A7" s="197"/>
      <c r="B7" s="197"/>
      <c r="K7" s="197"/>
      <c r="L7" s="197"/>
    </row>
    <row r="8" spans="1:19" ht="12.95" customHeight="1" x14ac:dyDescent="0.2">
      <c r="A8" s="239" t="str">
        <f>DGET([4]soupisky!$A$1:$E$484,"PRIJM",A12:A13)</f>
        <v>Vodešil</v>
      </c>
      <c r="B8" s="261"/>
      <c r="C8" s="260">
        <v>1</v>
      </c>
      <c r="D8" s="259">
        <v>145</v>
      </c>
      <c r="E8" s="258">
        <v>36</v>
      </c>
      <c r="F8" s="258">
        <v>10</v>
      </c>
      <c r="G8" s="257">
        <f>IF(ISBLANK(D8),"",D8+E8)</f>
        <v>181</v>
      </c>
      <c r="H8" s="224"/>
      <c r="I8" s="240"/>
      <c r="K8" s="239" t="str">
        <f>DGET([4]soupisky!$A$1:$E$484,"PRIJM",K12:K13)</f>
        <v>Opatovský</v>
      </c>
      <c r="L8" s="261"/>
      <c r="M8" s="260">
        <v>2</v>
      </c>
      <c r="N8" s="259">
        <v>111</v>
      </c>
      <c r="O8" s="258">
        <v>62</v>
      </c>
      <c r="P8" s="258">
        <v>5</v>
      </c>
      <c r="Q8" s="257">
        <f>IF(ISBLANK(N8),"",N8+O8)</f>
        <v>173</v>
      </c>
      <c r="R8" s="224"/>
      <c r="S8" s="240"/>
    </row>
    <row r="9" spans="1:19" ht="12.95" customHeight="1" x14ac:dyDescent="0.2">
      <c r="A9" s="233"/>
      <c r="B9" s="256"/>
      <c r="C9" s="244">
        <v>2</v>
      </c>
      <c r="D9" s="243">
        <v>130</v>
      </c>
      <c r="E9" s="242">
        <v>44</v>
      </c>
      <c r="F9" s="242">
        <v>8</v>
      </c>
      <c r="G9" s="241">
        <f>IF(ISBLANK(D9),"",D9+E9)</f>
        <v>174</v>
      </c>
      <c r="H9" s="224"/>
      <c r="I9" s="240"/>
      <c r="K9" s="233"/>
      <c r="L9" s="256"/>
      <c r="M9" s="244">
        <v>1</v>
      </c>
      <c r="N9" s="243">
        <v>151</v>
      </c>
      <c r="O9" s="242">
        <v>61</v>
      </c>
      <c r="P9" s="242">
        <v>3</v>
      </c>
      <c r="Q9" s="241">
        <f>IF(ISBLANK(N9),"",N9+O9)</f>
        <v>212</v>
      </c>
      <c r="R9" s="224"/>
      <c r="S9" s="240"/>
    </row>
    <row r="10" spans="1:19" ht="9.9499999999999993" customHeight="1" x14ac:dyDescent="0.2">
      <c r="A10" s="239" t="str">
        <f>DGET([4]soupisky!$A$1:$E$484,"JMENO",A12:A13)</f>
        <v>Josef</v>
      </c>
      <c r="B10" s="238"/>
      <c r="C10" s="237"/>
      <c r="D10" s="236"/>
      <c r="E10" s="236"/>
      <c r="F10" s="236"/>
      <c r="G10" s="235" t="str">
        <f>IF(ISBLANK(D10),"",D10+E10)</f>
        <v/>
      </c>
      <c r="H10" s="224"/>
      <c r="I10" s="234"/>
      <c r="K10" s="239" t="str">
        <f>DGET([4]soupisky!$A$1:$E$484,"jmeno",K12:K13)</f>
        <v>Petr</v>
      </c>
      <c r="L10" s="238"/>
      <c r="M10" s="237"/>
      <c r="N10" s="236"/>
      <c r="O10" s="236"/>
      <c r="P10" s="236"/>
      <c r="Q10" s="235" t="str">
        <f>IF(ISBLANK(N10),"",N10+O10)</f>
        <v/>
      </c>
      <c r="R10" s="224"/>
      <c r="S10" s="234"/>
    </row>
    <row r="11" spans="1:19" ht="9.9499999999999993" customHeight="1" thickBot="1" x14ac:dyDescent="0.25">
      <c r="A11" s="233"/>
      <c r="B11" s="232"/>
      <c r="C11" s="231"/>
      <c r="D11" s="230"/>
      <c r="E11" s="230"/>
      <c r="F11" s="230"/>
      <c r="G11" s="255" t="str">
        <f>IF(ISBLANK(D11),"",D11+E11)</f>
        <v/>
      </c>
      <c r="H11" s="224"/>
      <c r="I11" s="228">
        <f>IF(ISNUMBER(G13),IF(G13&gt;Q13,2,IF(G13=Q13,1,0)),"")</f>
        <v>0</v>
      </c>
      <c r="K11" s="233"/>
      <c r="L11" s="232"/>
      <c r="M11" s="231"/>
      <c r="N11" s="230"/>
      <c r="O11" s="230"/>
      <c r="P11" s="230"/>
      <c r="Q11" s="255" t="str">
        <f>IF(ISBLANK(N11),"",N11+O11)</f>
        <v/>
      </c>
      <c r="R11" s="224"/>
      <c r="S11" s="228">
        <f>IF(ISNUMBER(Q13),IF(G13&lt;Q13,2,IF(G13=Q13,1,0)),"")</f>
        <v>2</v>
      </c>
    </row>
    <row r="12" spans="1:19" ht="9.9499999999999993" hidden="1" customHeight="1" thickBot="1" x14ac:dyDescent="0.25">
      <c r="A12" s="227" t="s">
        <v>88</v>
      </c>
      <c r="B12" s="226"/>
      <c r="C12" s="225"/>
      <c r="D12" s="224"/>
      <c r="E12" s="224"/>
      <c r="F12" s="224"/>
      <c r="G12" s="224"/>
      <c r="H12" s="224"/>
      <c r="I12" s="223"/>
      <c r="K12" s="227" t="s">
        <v>88</v>
      </c>
      <c r="L12" s="226"/>
      <c r="M12" s="225"/>
      <c r="N12" s="224"/>
      <c r="O12" s="224"/>
      <c r="P12" s="224"/>
      <c r="Q12" s="224"/>
      <c r="R12" s="224"/>
      <c r="S12" s="223"/>
    </row>
    <row r="13" spans="1:19" ht="15.95" customHeight="1" thickBot="1" x14ac:dyDescent="0.25">
      <c r="A13" s="222">
        <v>2585</v>
      </c>
      <c r="B13" s="221"/>
      <c r="C13" s="220" t="s">
        <v>87</v>
      </c>
      <c r="D13" s="219">
        <f>IF(ISNUMBER(D8),SUM(D8:D11),"")</f>
        <v>275</v>
      </c>
      <c r="E13" s="218">
        <f>IF(ISNUMBER(E8),SUM(E8:E11),"")</f>
        <v>80</v>
      </c>
      <c r="F13" s="217">
        <f>IF(ISNUMBER(F8),SUM(F8:F11),"")</f>
        <v>18</v>
      </c>
      <c r="G13" s="216">
        <f>IF(ISNUMBER(G8),SUM(G8:G11),"")</f>
        <v>355</v>
      </c>
      <c r="H13" s="215"/>
      <c r="I13" s="214"/>
      <c r="K13" s="222">
        <v>16617</v>
      </c>
      <c r="L13" s="221"/>
      <c r="M13" s="220" t="s">
        <v>87</v>
      </c>
      <c r="N13" s="219">
        <f>IF(ISNUMBER(N8),SUM(N8:N11),"")</f>
        <v>262</v>
      </c>
      <c r="O13" s="218">
        <f>IF(ISNUMBER(O8),SUM(O8:O11),"")</f>
        <v>123</v>
      </c>
      <c r="P13" s="217">
        <f>IF(ISNUMBER(P8),SUM(P8:P11),"")</f>
        <v>8</v>
      </c>
      <c r="Q13" s="216">
        <f>IF(ISNUMBER(Q8),SUM(Q8:Q11),"")</f>
        <v>385</v>
      </c>
      <c r="R13" s="215"/>
      <c r="S13" s="214"/>
    </row>
    <row r="14" spans="1:19" ht="12.95" customHeight="1" thickTop="1" x14ac:dyDescent="0.2">
      <c r="A14" s="254" t="str">
        <f>DGET([4]soupisky!$A$1:$E$484,"PRIJM",A18:A19)</f>
        <v>Havrdová</v>
      </c>
      <c r="B14" s="253"/>
      <c r="C14" s="248">
        <v>1</v>
      </c>
      <c r="D14" s="247">
        <v>143</v>
      </c>
      <c r="E14" s="246">
        <v>62</v>
      </c>
      <c r="F14" s="246">
        <v>5</v>
      </c>
      <c r="G14" s="245">
        <f>IF(ISBLANK(D14),"",D14+E14)</f>
        <v>205</v>
      </c>
      <c r="H14" s="224"/>
      <c r="I14" s="240"/>
      <c r="K14" s="254" t="str">
        <f>DGET([4]soupisky!$A$1:$E$484,"PRIJM",K18:K19)</f>
        <v>Špinka</v>
      </c>
      <c r="L14" s="253"/>
      <c r="M14" s="248">
        <v>2</v>
      </c>
      <c r="N14" s="247">
        <v>130</v>
      </c>
      <c r="O14" s="246">
        <v>63</v>
      </c>
      <c r="P14" s="246">
        <v>2</v>
      </c>
      <c r="Q14" s="245">
        <f>IF(ISBLANK(N14),"",N14+O14)</f>
        <v>193</v>
      </c>
      <c r="R14" s="224"/>
      <c r="S14" s="240"/>
    </row>
    <row r="15" spans="1:19" ht="12.95" customHeight="1" x14ac:dyDescent="0.2">
      <c r="A15" s="233"/>
      <c r="B15" s="232"/>
      <c r="C15" s="244">
        <v>2</v>
      </c>
      <c r="D15" s="243">
        <v>137</v>
      </c>
      <c r="E15" s="242">
        <v>44</v>
      </c>
      <c r="F15" s="242">
        <v>4</v>
      </c>
      <c r="G15" s="241">
        <f>IF(ISBLANK(D15),"",D15+E15)</f>
        <v>181</v>
      </c>
      <c r="H15" s="224"/>
      <c r="I15" s="240"/>
      <c r="K15" s="233"/>
      <c r="L15" s="232"/>
      <c r="M15" s="244">
        <v>1</v>
      </c>
      <c r="N15" s="243">
        <v>145</v>
      </c>
      <c r="O15" s="242">
        <v>53</v>
      </c>
      <c r="P15" s="242">
        <v>1</v>
      </c>
      <c r="Q15" s="241">
        <f>IF(ISBLANK(N15),"",N15+O15)</f>
        <v>198</v>
      </c>
      <c r="R15" s="224"/>
      <c r="S15" s="240"/>
    </row>
    <row r="16" spans="1:19" ht="9.9499999999999993" customHeight="1" x14ac:dyDescent="0.2">
      <c r="A16" s="239" t="str">
        <f>DGET([4]soupisky!$A$1:$E$484,"JMENO",A18:A19)</f>
        <v>Jaruška</v>
      </c>
      <c r="B16" s="238"/>
      <c r="C16" s="237"/>
      <c r="D16" s="236"/>
      <c r="E16" s="236"/>
      <c r="F16" s="236"/>
      <c r="G16" s="235" t="str">
        <f>IF(ISBLANK(D16),"",D16+E16)</f>
        <v/>
      </c>
      <c r="H16" s="224"/>
      <c r="I16" s="234"/>
      <c r="K16" s="239" t="str">
        <f>DGET([4]soupisky!$A$1:$E$484,"JMENO",K18:K19)</f>
        <v>Jan</v>
      </c>
      <c r="L16" s="238"/>
      <c r="M16" s="237"/>
      <c r="N16" s="236"/>
      <c r="O16" s="236"/>
      <c r="P16" s="236"/>
      <c r="Q16" s="235" t="str">
        <f>IF(ISBLANK(N16),"",N16+O16)</f>
        <v/>
      </c>
      <c r="R16" s="224"/>
      <c r="S16" s="234"/>
    </row>
    <row r="17" spans="1:19" ht="9.9499999999999993" customHeight="1" thickBot="1" x14ac:dyDescent="0.25">
      <c r="A17" s="233"/>
      <c r="B17" s="232"/>
      <c r="C17" s="231"/>
      <c r="D17" s="230"/>
      <c r="E17" s="230"/>
      <c r="F17" s="230"/>
      <c r="G17" s="229" t="str">
        <f>IF(ISBLANK(D17),"",D17+E17)</f>
        <v/>
      </c>
      <c r="H17" s="224"/>
      <c r="I17" s="228">
        <f>IF(ISNUMBER(G19),IF(G19&gt;Q19,2,IF(G19=Q19,1,0)),"")</f>
        <v>0</v>
      </c>
      <c r="K17" s="233"/>
      <c r="L17" s="232"/>
      <c r="M17" s="231"/>
      <c r="N17" s="230"/>
      <c r="O17" s="230"/>
      <c r="P17" s="230"/>
      <c r="Q17" s="229" t="str">
        <f>IF(ISBLANK(N17),"",N17+O17)</f>
        <v/>
      </c>
      <c r="R17" s="224"/>
      <c r="S17" s="228">
        <f>IF(ISNUMBER(Q19),IF(G19&lt;Q19,2,IF(G19=Q19,1,0)),"")</f>
        <v>2</v>
      </c>
    </row>
    <row r="18" spans="1:19" ht="9.9499999999999993" hidden="1" customHeight="1" thickBot="1" x14ac:dyDescent="0.25">
      <c r="A18" s="227" t="s">
        <v>88</v>
      </c>
      <c r="B18" s="226"/>
      <c r="C18" s="225"/>
      <c r="D18" s="224"/>
      <c r="E18" s="224"/>
      <c r="F18" s="224"/>
      <c r="G18" s="224"/>
      <c r="H18" s="224"/>
      <c r="I18" s="223"/>
      <c r="K18" s="227" t="s">
        <v>88</v>
      </c>
      <c r="L18" s="226"/>
      <c r="M18" s="225"/>
      <c r="N18" s="224"/>
      <c r="O18" s="224"/>
      <c r="P18" s="224"/>
      <c r="Q18" s="224"/>
      <c r="R18" s="224"/>
      <c r="S18" s="223"/>
    </row>
    <row r="19" spans="1:19" ht="15.95" customHeight="1" thickBot="1" x14ac:dyDescent="0.25">
      <c r="A19" s="222">
        <v>14501</v>
      </c>
      <c r="B19" s="221"/>
      <c r="C19" s="220" t="s">
        <v>87</v>
      </c>
      <c r="D19" s="219">
        <f>IF(ISNUMBER(D14),SUM(D14:D17),"")</f>
        <v>280</v>
      </c>
      <c r="E19" s="218">
        <f>IF(ISNUMBER(E14),SUM(E14:E17),"")</f>
        <v>106</v>
      </c>
      <c r="F19" s="217">
        <f>IF(ISNUMBER(F14),SUM(F14:F17),"")</f>
        <v>9</v>
      </c>
      <c r="G19" s="216">
        <f>IF(ISNUMBER(G14),SUM(G14:G17),"")</f>
        <v>386</v>
      </c>
      <c r="H19" s="215"/>
      <c r="I19" s="214"/>
      <c r="K19" s="222">
        <v>1443</v>
      </c>
      <c r="L19" s="221"/>
      <c r="M19" s="220" t="s">
        <v>87</v>
      </c>
      <c r="N19" s="219">
        <f>IF(ISNUMBER(N14),SUM(N14:N17),"")</f>
        <v>275</v>
      </c>
      <c r="O19" s="218">
        <f>IF(ISNUMBER(O14),SUM(O14:O17),"")</f>
        <v>116</v>
      </c>
      <c r="P19" s="217">
        <f>IF(ISNUMBER(P14),SUM(P14:P17),"")</f>
        <v>3</v>
      </c>
      <c r="Q19" s="216">
        <f>IF(ISNUMBER(Q14),SUM(Q14:Q17),"")</f>
        <v>391</v>
      </c>
      <c r="R19" s="215"/>
      <c r="S19" s="214"/>
    </row>
    <row r="20" spans="1:19" ht="12.95" customHeight="1" thickTop="1" x14ac:dyDescent="0.2">
      <c r="A20" s="239" t="str">
        <f>DGET([4]soupisky!$A$1:$E$484,"PRIJM",A24:A25)</f>
        <v>Švec</v>
      </c>
      <c r="B20" s="238"/>
      <c r="C20" s="248">
        <v>1</v>
      </c>
      <c r="D20" s="247">
        <v>109</v>
      </c>
      <c r="E20" s="246">
        <v>62</v>
      </c>
      <c r="F20" s="246">
        <v>3</v>
      </c>
      <c r="G20" s="245">
        <f>IF(ISBLANK(D20),"",D20+E20)</f>
        <v>171</v>
      </c>
      <c r="H20" s="224"/>
      <c r="I20" s="240"/>
      <c r="K20" s="239" t="str">
        <f>DGET([4]soupisky!$A$1:$E$484,"PRIJM",K24:K25)</f>
        <v>Kazimour</v>
      </c>
      <c r="L20" s="238"/>
      <c r="M20" s="248">
        <v>2</v>
      </c>
      <c r="N20" s="247">
        <v>136</v>
      </c>
      <c r="O20" s="246">
        <v>76</v>
      </c>
      <c r="P20" s="246">
        <v>2</v>
      </c>
      <c r="Q20" s="245">
        <f>IF(ISBLANK(N20),"",N20+O20)</f>
        <v>212</v>
      </c>
      <c r="R20" s="224"/>
      <c r="S20" s="240"/>
    </row>
    <row r="21" spans="1:19" ht="12.95" customHeight="1" x14ac:dyDescent="0.2">
      <c r="A21" s="233"/>
      <c r="B21" s="232"/>
      <c r="C21" s="244">
        <v>2</v>
      </c>
      <c r="D21" s="243">
        <v>127</v>
      </c>
      <c r="E21" s="242">
        <v>57</v>
      </c>
      <c r="F21" s="242">
        <v>4</v>
      </c>
      <c r="G21" s="241">
        <f>IF(ISBLANK(D21),"",D21+E21)</f>
        <v>184</v>
      </c>
      <c r="H21" s="224"/>
      <c r="I21" s="240"/>
      <c r="K21" s="233"/>
      <c r="L21" s="232"/>
      <c r="M21" s="244">
        <v>1</v>
      </c>
      <c r="N21" s="243">
        <v>146</v>
      </c>
      <c r="O21" s="242">
        <v>69</v>
      </c>
      <c r="P21" s="242">
        <v>5</v>
      </c>
      <c r="Q21" s="241">
        <f>IF(ISBLANK(N21),"",N21+O21)</f>
        <v>215</v>
      </c>
      <c r="R21" s="224"/>
      <c r="S21" s="240"/>
    </row>
    <row r="22" spans="1:19" ht="9.9499999999999993" customHeight="1" x14ac:dyDescent="0.2">
      <c r="A22" s="239" t="str">
        <f>DGET([4]soupisky!$A$1:$E$484,"JMENO",A24:A25)</f>
        <v>Bedřich</v>
      </c>
      <c r="B22" s="238"/>
      <c r="C22" s="237"/>
      <c r="D22" s="236"/>
      <c r="E22" s="236"/>
      <c r="F22" s="236"/>
      <c r="G22" s="235" t="str">
        <f>IF(ISBLANK(D22),"",D22+E22)</f>
        <v/>
      </c>
      <c r="H22" s="224"/>
      <c r="I22" s="234"/>
      <c r="K22" s="239" t="str">
        <f>DGET([4]soupisky!$A$1:$E$484,"JMENO",K24:K25)</f>
        <v>Tomáš</v>
      </c>
      <c r="L22" s="238"/>
      <c r="M22" s="237"/>
      <c r="N22" s="236"/>
      <c r="O22" s="236"/>
      <c r="P22" s="236"/>
      <c r="Q22" s="235" t="str">
        <f>IF(ISBLANK(N22),"",N22+O22)</f>
        <v/>
      </c>
      <c r="R22" s="224"/>
      <c r="S22" s="234"/>
    </row>
    <row r="23" spans="1:19" ht="9.9499999999999993" customHeight="1" thickBot="1" x14ac:dyDescent="0.25">
      <c r="A23" s="233"/>
      <c r="B23" s="232"/>
      <c r="C23" s="231"/>
      <c r="D23" s="230"/>
      <c r="E23" s="230"/>
      <c r="F23" s="230"/>
      <c r="G23" s="229" t="str">
        <f>IF(ISBLANK(D23),"",D23+E23)</f>
        <v/>
      </c>
      <c r="H23" s="224"/>
      <c r="I23" s="228">
        <f>IF(ISNUMBER(G25),IF(G25&gt;Q25,2,IF(G25=Q25,1,0)),"")</f>
        <v>0</v>
      </c>
      <c r="K23" s="233"/>
      <c r="L23" s="232"/>
      <c r="M23" s="231"/>
      <c r="N23" s="230"/>
      <c r="O23" s="230"/>
      <c r="P23" s="230"/>
      <c r="Q23" s="229" t="str">
        <f>IF(ISBLANK(N23),"",N23+O23)</f>
        <v/>
      </c>
      <c r="R23" s="224"/>
      <c r="S23" s="228">
        <f>IF(ISNUMBER(Q25),IF(G25&lt;Q25,2,IF(G25=Q25,1,0)),"")</f>
        <v>2</v>
      </c>
    </row>
    <row r="24" spans="1:19" ht="9.9499999999999993" hidden="1" customHeight="1" thickBot="1" x14ac:dyDescent="0.25">
      <c r="A24" s="227" t="s">
        <v>88</v>
      </c>
      <c r="B24" s="226"/>
      <c r="C24" s="225"/>
      <c r="D24" s="224"/>
      <c r="E24" s="224"/>
      <c r="F24" s="224"/>
      <c r="G24" s="224"/>
      <c r="H24" s="224"/>
      <c r="I24" s="223"/>
      <c r="K24" s="227" t="s">
        <v>88</v>
      </c>
      <c r="L24" s="226"/>
      <c r="M24" s="225"/>
      <c r="N24" s="224"/>
      <c r="O24" s="224"/>
      <c r="P24" s="224"/>
      <c r="Q24" s="224"/>
      <c r="R24" s="224"/>
      <c r="S24" s="223"/>
    </row>
    <row r="25" spans="1:19" ht="15.95" customHeight="1" thickBot="1" x14ac:dyDescent="0.25">
      <c r="A25" s="222">
        <v>8577</v>
      </c>
      <c r="B25" s="221"/>
      <c r="C25" s="220" t="s">
        <v>87</v>
      </c>
      <c r="D25" s="219">
        <f>IF(ISNUMBER(D20),SUM(D20:D23),"")</f>
        <v>236</v>
      </c>
      <c r="E25" s="218">
        <f>IF(ISNUMBER(E20),SUM(E20:E23),"")</f>
        <v>119</v>
      </c>
      <c r="F25" s="217">
        <f>IF(ISNUMBER(F20),SUM(F20:F23),"")</f>
        <v>7</v>
      </c>
      <c r="G25" s="216">
        <f>IF(ISNUMBER(G20),SUM(G20:G23),"")</f>
        <v>355</v>
      </c>
      <c r="H25" s="215"/>
      <c r="I25" s="214"/>
      <c r="K25" s="222">
        <v>16297</v>
      </c>
      <c r="L25" s="221"/>
      <c r="M25" s="220" t="s">
        <v>87</v>
      </c>
      <c r="N25" s="219">
        <f>IF(ISNUMBER(N20),SUM(N20:N23),"")</f>
        <v>282</v>
      </c>
      <c r="O25" s="218">
        <f>IF(ISNUMBER(O20),SUM(O20:O23),"")</f>
        <v>145</v>
      </c>
      <c r="P25" s="217">
        <f>IF(ISNUMBER(P20),SUM(P20:P23),"")</f>
        <v>7</v>
      </c>
      <c r="Q25" s="216">
        <f>IF(ISNUMBER(Q20),SUM(Q20:Q23),"")</f>
        <v>427</v>
      </c>
      <c r="R25" s="215"/>
      <c r="S25" s="214"/>
    </row>
    <row r="26" spans="1:19" ht="12.95" customHeight="1" thickTop="1" x14ac:dyDescent="0.2">
      <c r="A26" s="252" t="str">
        <f>DGET([4]soupisky!$A$1:$E$484,"PRIJM",A30:A31)</f>
        <v>Kučerka</v>
      </c>
      <c r="B26" s="251"/>
      <c r="C26" s="248">
        <v>1</v>
      </c>
      <c r="D26" s="247">
        <v>143</v>
      </c>
      <c r="E26" s="246">
        <v>69</v>
      </c>
      <c r="F26" s="246">
        <v>4</v>
      </c>
      <c r="G26" s="245">
        <f>IF(ISBLANK(D26),"",D26+E26)</f>
        <v>212</v>
      </c>
      <c r="H26" s="224"/>
      <c r="I26" s="240"/>
      <c r="K26" s="239" t="str">
        <f>DGET([4]soupisky!$A$1:$E$484,"PRIJM",K30:K31)</f>
        <v>Brveník</v>
      </c>
      <c r="L26" s="238"/>
      <c r="M26" s="248">
        <v>2</v>
      </c>
      <c r="N26" s="247">
        <v>140</v>
      </c>
      <c r="O26" s="246">
        <v>63</v>
      </c>
      <c r="P26" s="246">
        <v>2</v>
      </c>
      <c r="Q26" s="245">
        <f>IF(ISBLANK(N26),"",N26+O26)</f>
        <v>203</v>
      </c>
      <c r="R26" s="224"/>
      <c r="S26" s="240"/>
    </row>
    <row r="27" spans="1:19" ht="12.95" customHeight="1" x14ac:dyDescent="0.2">
      <c r="A27" s="250"/>
      <c r="B27" s="249"/>
      <c r="C27" s="244">
        <v>2</v>
      </c>
      <c r="D27" s="243">
        <v>141</v>
      </c>
      <c r="E27" s="242">
        <v>54</v>
      </c>
      <c r="F27" s="242">
        <v>2</v>
      </c>
      <c r="G27" s="241">
        <f>IF(ISBLANK(D27),"",D27+E27)</f>
        <v>195</v>
      </c>
      <c r="H27" s="224"/>
      <c r="I27" s="240"/>
      <c r="K27" s="233"/>
      <c r="L27" s="232"/>
      <c r="M27" s="244">
        <v>1</v>
      </c>
      <c r="N27" s="243">
        <v>154</v>
      </c>
      <c r="O27" s="242">
        <v>43</v>
      </c>
      <c r="P27" s="242">
        <v>3</v>
      </c>
      <c r="Q27" s="241">
        <f>IF(ISBLANK(N27),"",N27+O27)</f>
        <v>197</v>
      </c>
      <c r="R27" s="224"/>
      <c r="S27" s="240"/>
    </row>
    <row r="28" spans="1:19" ht="9.9499999999999993" customHeight="1" x14ac:dyDescent="0.2">
      <c r="A28" s="252" t="str">
        <f>DGET([4]soupisky!$A$1:$E$484,"JMENO",A30:A31)</f>
        <v>Martin</v>
      </c>
      <c r="B28" s="251"/>
      <c r="C28" s="237"/>
      <c r="D28" s="236"/>
      <c r="E28" s="236"/>
      <c r="F28" s="236"/>
      <c r="G28" s="235" t="str">
        <f>IF(ISBLANK(D28),"",D28+E28)</f>
        <v/>
      </c>
      <c r="H28" s="224"/>
      <c r="I28" s="234"/>
      <c r="K28" s="239" t="str">
        <f>DGET([4]soupisky!$A$1:$E$484,"JMENO",K30:K31)</f>
        <v>Peter</v>
      </c>
      <c r="L28" s="238"/>
      <c r="M28" s="237"/>
      <c r="N28" s="236"/>
      <c r="O28" s="236"/>
      <c r="P28" s="236"/>
      <c r="Q28" s="235" t="str">
        <f>IF(ISBLANK(N28),"",N28+O28)</f>
        <v/>
      </c>
      <c r="R28" s="224"/>
      <c r="S28" s="234"/>
    </row>
    <row r="29" spans="1:19" ht="9.9499999999999993" customHeight="1" thickBot="1" x14ac:dyDescent="0.25">
      <c r="A29" s="250"/>
      <c r="B29" s="249"/>
      <c r="C29" s="231"/>
      <c r="D29" s="230"/>
      <c r="E29" s="230"/>
      <c r="F29" s="230"/>
      <c r="G29" s="229" t="str">
        <f>IF(ISBLANK(D29),"",D29+E29)</f>
        <v/>
      </c>
      <c r="H29" s="224"/>
      <c r="I29" s="228">
        <f>IF(ISNUMBER(G31),IF(G31&gt;Q31,2,IF(G31=Q31,1,0)),"")</f>
        <v>2</v>
      </c>
      <c r="K29" s="233"/>
      <c r="L29" s="232"/>
      <c r="M29" s="231"/>
      <c r="N29" s="230"/>
      <c r="O29" s="230"/>
      <c r="P29" s="230"/>
      <c r="Q29" s="229" t="str">
        <f>IF(ISBLANK(N29),"",N29+O29)</f>
        <v/>
      </c>
      <c r="R29" s="224"/>
      <c r="S29" s="228">
        <f>IF(ISNUMBER(Q31),IF(G31&lt;Q31,2,IF(G31=Q31,1,0)),"")</f>
        <v>0</v>
      </c>
    </row>
    <row r="30" spans="1:19" ht="9.9499999999999993" hidden="1" customHeight="1" thickBot="1" x14ac:dyDescent="0.25">
      <c r="A30" s="227" t="s">
        <v>88</v>
      </c>
      <c r="B30" s="226"/>
      <c r="C30" s="225"/>
      <c r="D30" s="224"/>
      <c r="E30" s="224"/>
      <c r="F30" s="224"/>
      <c r="G30" s="224"/>
      <c r="H30" s="224"/>
      <c r="I30" s="223"/>
      <c r="K30" s="227" t="s">
        <v>88</v>
      </c>
      <c r="L30" s="226"/>
      <c r="M30" s="225"/>
      <c r="N30" s="224"/>
      <c r="O30" s="224"/>
      <c r="P30" s="224"/>
      <c r="Q30" s="224"/>
      <c r="R30" s="224"/>
      <c r="S30" s="223"/>
    </row>
    <row r="31" spans="1:19" ht="15.95" customHeight="1" thickBot="1" x14ac:dyDescent="0.25">
      <c r="A31" s="222">
        <v>20061</v>
      </c>
      <c r="B31" s="221"/>
      <c r="C31" s="220" t="s">
        <v>87</v>
      </c>
      <c r="D31" s="219">
        <f>IF(ISNUMBER(D26),SUM(D26:D29),"")</f>
        <v>284</v>
      </c>
      <c r="E31" s="218">
        <f>IF(ISNUMBER(E26),SUM(E26:E29),"")</f>
        <v>123</v>
      </c>
      <c r="F31" s="217">
        <f>IF(ISNUMBER(F26),SUM(F26:F29),"")</f>
        <v>6</v>
      </c>
      <c r="G31" s="216">
        <f>IF(ISNUMBER(G26),SUM(G26:G29),"")</f>
        <v>407</v>
      </c>
      <c r="H31" s="215"/>
      <c r="I31" s="214"/>
      <c r="K31" s="222">
        <v>13268</v>
      </c>
      <c r="L31" s="221"/>
      <c r="M31" s="220" t="s">
        <v>87</v>
      </c>
      <c r="N31" s="219">
        <f>IF(ISNUMBER(N26),SUM(N26:N29),"")</f>
        <v>294</v>
      </c>
      <c r="O31" s="218">
        <f>IF(ISNUMBER(O26),SUM(O26:O29),"")</f>
        <v>106</v>
      </c>
      <c r="P31" s="217">
        <f>IF(ISNUMBER(P26),SUM(P26:P29),"")</f>
        <v>5</v>
      </c>
      <c r="Q31" s="216">
        <f>IF(ISNUMBER(Q26),SUM(Q26:Q29),"")</f>
        <v>400</v>
      </c>
      <c r="R31" s="215"/>
      <c r="S31" s="214"/>
    </row>
    <row r="32" spans="1:19" ht="12.95" customHeight="1" thickTop="1" x14ac:dyDescent="0.2">
      <c r="A32" s="252" t="str">
        <f>DGET([4]soupisky!$A$1:$E$484,"PRIJM",A36:A37)</f>
        <v>Balliš</v>
      </c>
      <c r="B32" s="251"/>
      <c r="C32" s="248">
        <v>1</v>
      </c>
      <c r="D32" s="247">
        <v>151</v>
      </c>
      <c r="E32" s="246">
        <v>59</v>
      </c>
      <c r="F32" s="246">
        <v>0</v>
      </c>
      <c r="G32" s="245">
        <f>IF(ISBLANK(D32),"",D32+E32)</f>
        <v>210</v>
      </c>
      <c r="H32" s="224"/>
      <c r="I32" s="240"/>
      <c r="K32" s="239" t="str">
        <f>DGET([4]soupisky!$A$1:$E$484,"PRIJM",K36:K37)</f>
        <v>Platil</v>
      </c>
      <c r="L32" s="238"/>
      <c r="M32" s="248">
        <v>2</v>
      </c>
      <c r="N32" s="247">
        <v>125</v>
      </c>
      <c r="O32" s="246">
        <v>45</v>
      </c>
      <c r="P32" s="246">
        <v>7</v>
      </c>
      <c r="Q32" s="245">
        <f>IF(ISBLANK(N32),"",N32+O32)</f>
        <v>170</v>
      </c>
      <c r="R32" s="224"/>
      <c r="S32" s="240"/>
    </row>
    <row r="33" spans="1:19" ht="12.95" customHeight="1" x14ac:dyDescent="0.2">
      <c r="A33" s="250"/>
      <c r="B33" s="249"/>
      <c r="C33" s="244">
        <v>2</v>
      </c>
      <c r="D33" s="243">
        <v>143</v>
      </c>
      <c r="E33" s="242">
        <v>99</v>
      </c>
      <c r="F33" s="242">
        <v>0</v>
      </c>
      <c r="G33" s="241">
        <f>IF(ISBLANK(D33),"",D33+E33)</f>
        <v>242</v>
      </c>
      <c r="H33" s="224"/>
      <c r="I33" s="240"/>
      <c r="K33" s="233"/>
      <c r="L33" s="232"/>
      <c r="M33" s="244">
        <v>1</v>
      </c>
      <c r="N33" s="243">
        <v>140</v>
      </c>
      <c r="O33" s="242">
        <v>54</v>
      </c>
      <c r="P33" s="242">
        <v>6</v>
      </c>
      <c r="Q33" s="241">
        <f>IF(ISBLANK(N33),"",N33+O33)</f>
        <v>194</v>
      </c>
      <c r="R33" s="224"/>
      <c r="S33" s="240"/>
    </row>
    <row r="34" spans="1:19" ht="9.9499999999999993" customHeight="1" x14ac:dyDescent="0.2">
      <c r="A34" s="252" t="str">
        <f>DGET([4]soupisky!$A$1:$E$484,"JMENO",A36:A37)</f>
        <v>Karel</v>
      </c>
      <c r="B34" s="251"/>
      <c r="C34" s="237"/>
      <c r="D34" s="236"/>
      <c r="E34" s="236"/>
      <c r="F34" s="236"/>
      <c r="G34" s="235" t="str">
        <f>IF(ISBLANK(D34),"",D34+E34)</f>
        <v/>
      </c>
      <c r="H34" s="224"/>
      <c r="I34" s="234"/>
      <c r="K34" s="239" t="str">
        <f>DGET([4]soupisky!$A$1:$E$484,"JMENO",K36:K37)</f>
        <v>Jan</v>
      </c>
      <c r="L34" s="238"/>
      <c r="M34" s="237"/>
      <c r="N34" s="236"/>
      <c r="O34" s="236"/>
      <c r="P34" s="236"/>
      <c r="Q34" s="235" t="str">
        <f>IF(ISBLANK(N34),"",N34+O34)</f>
        <v/>
      </c>
      <c r="R34" s="224"/>
      <c r="S34" s="234"/>
    </row>
    <row r="35" spans="1:19" ht="9.9499999999999993" customHeight="1" thickBot="1" x14ac:dyDescent="0.25">
      <c r="A35" s="250"/>
      <c r="B35" s="249"/>
      <c r="C35" s="231"/>
      <c r="D35" s="230"/>
      <c r="E35" s="230"/>
      <c r="F35" s="230"/>
      <c r="G35" s="229" t="str">
        <f>IF(ISBLANK(D35),"",D35+E35)</f>
        <v/>
      </c>
      <c r="H35" s="224"/>
      <c r="I35" s="228">
        <f>IF(ISNUMBER(G37),IF(G37&gt;Q37,2,IF(G37=Q37,1,0)),"")</f>
        <v>2</v>
      </c>
      <c r="K35" s="233"/>
      <c r="L35" s="232"/>
      <c r="M35" s="231"/>
      <c r="N35" s="230"/>
      <c r="O35" s="230"/>
      <c r="P35" s="230"/>
      <c r="Q35" s="229" t="str">
        <f>IF(ISBLANK(N35),"",N35+O35)</f>
        <v/>
      </c>
      <c r="R35" s="224"/>
      <c r="S35" s="228">
        <f>IF(ISNUMBER(Q37),IF(G37&lt;Q37,2,IF(G37=Q37,1,0)),"")</f>
        <v>0</v>
      </c>
    </row>
    <row r="36" spans="1:19" ht="9.9499999999999993" hidden="1" customHeight="1" thickBot="1" x14ac:dyDescent="0.25">
      <c r="A36" s="227" t="s">
        <v>88</v>
      </c>
      <c r="B36" s="226"/>
      <c r="C36" s="225"/>
      <c r="D36" s="224"/>
      <c r="E36" s="224"/>
      <c r="F36" s="224"/>
      <c r="G36" s="224"/>
      <c r="H36" s="224"/>
      <c r="I36" s="223"/>
      <c r="K36" s="227" t="s">
        <v>88</v>
      </c>
      <c r="L36" s="226"/>
      <c r="M36" s="225"/>
      <c r="N36" s="224"/>
      <c r="O36" s="224"/>
      <c r="P36" s="224"/>
      <c r="Q36" s="224"/>
      <c r="R36" s="224"/>
      <c r="S36" s="223"/>
    </row>
    <row r="37" spans="1:19" ht="15.95" customHeight="1" thickBot="1" x14ac:dyDescent="0.25">
      <c r="A37" s="222">
        <v>11929</v>
      </c>
      <c r="B37" s="221"/>
      <c r="C37" s="220" t="s">
        <v>87</v>
      </c>
      <c r="D37" s="219">
        <f>IF(ISNUMBER(D32),SUM(D32:D35),"")</f>
        <v>294</v>
      </c>
      <c r="E37" s="218">
        <f>IF(ISNUMBER(E32),SUM(E32:E35),"")</f>
        <v>158</v>
      </c>
      <c r="F37" s="217">
        <f>IF(ISNUMBER(F32),SUM(F32:F35),"")</f>
        <v>0</v>
      </c>
      <c r="G37" s="216">
        <f>IF(ISNUMBER(G32),SUM(G32:G35),"")</f>
        <v>452</v>
      </c>
      <c r="H37" s="215"/>
      <c r="I37" s="214"/>
      <c r="K37" s="222">
        <v>10717</v>
      </c>
      <c r="L37" s="221"/>
      <c r="M37" s="220" t="s">
        <v>87</v>
      </c>
      <c r="N37" s="219">
        <f>IF(ISNUMBER(N32),SUM(N32:N35),"")</f>
        <v>265</v>
      </c>
      <c r="O37" s="218">
        <f>IF(ISNUMBER(O32),SUM(O32:O35),"")</f>
        <v>99</v>
      </c>
      <c r="P37" s="217">
        <f>IF(ISNUMBER(P32),SUM(P32:P35),"")</f>
        <v>13</v>
      </c>
      <c r="Q37" s="216">
        <f>IF(ISNUMBER(Q32),SUM(Q32:Q35),"")</f>
        <v>364</v>
      </c>
      <c r="R37" s="215"/>
      <c r="S37" s="214"/>
    </row>
    <row r="38" spans="1:19" ht="12.95" customHeight="1" thickTop="1" x14ac:dyDescent="0.2">
      <c r="A38" s="239" t="str">
        <f>DGET([4]soupisky!$A$1:$E$484,"PRIJM",A42:A43)</f>
        <v>Mrzílek</v>
      </c>
      <c r="B38" s="238"/>
      <c r="C38" s="248">
        <v>1</v>
      </c>
      <c r="D38" s="247">
        <v>137</v>
      </c>
      <c r="E38" s="246">
        <v>59</v>
      </c>
      <c r="F38" s="246">
        <v>3</v>
      </c>
      <c r="G38" s="245">
        <f>IF(ISBLANK(D38),"",D38+E38)</f>
        <v>196</v>
      </c>
      <c r="H38" s="224"/>
      <c r="I38" s="240"/>
      <c r="K38" s="239" t="str">
        <f>DGET([4]soupisky!$A$1:$E$484,"PRIJM",K42:K43)</f>
        <v>Váňa</v>
      </c>
      <c r="L38" s="238"/>
      <c r="M38" s="248">
        <v>2</v>
      </c>
      <c r="N38" s="247">
        <v>123</v>
      </c>
      <c r="O38" s="246">
        <v>98</v>
      </c>
      <c r="P38" s="246">
        <v>2</v>
      </c>
      <c r="Q38" s="245">
        <f>IF(ISBLANK(N38),"",N38+O38)</f>
        <v>221</v>
      </c>
      <c r="R38" s="224"/>
      <c r="S38" s="240"/>
    </row>
    <row r="39" spans="1:19" ht="12.95" customHeight="1" x14ac:dyDescent="0.2">
      <c r="A39" s="233"/>
      <c r="B39" s="232"/>
      <c r="C39" s="244">
        <v>2</v>
      </c>
      <c r="D39" s="243">
        <v>144</v>
      </c>
      <c r="E39" s="242">
        <v>78</v>
      </c>
      <c r="F39" s="242">
        <v>2</v>
      </c>
      <c r="G39" s="241">
        <f>IF(ISBLANK(D39),"",D39+E39)</f>
        <v>222</v>
      </c>
      <c r="H39" s="224"/>
      <c r="I39" s="240"/>
      <c r="K39" s="233"/>
      <c r="L39" s="232"/>
      <c r="M39" s="244">
        <v>1</v>
      </c>
      <c r="N39" s="243">
        <v>138</v>
      </c>
      <c r="O39" s="242">
        <v>71</v>
      </c>
      <c r="P39" s="242">
        <v>1</v>
      </c>
      <c r="Q39" s="241">
        <f>IF(ISBLANK(N39),"",N39+O39)</f>
        <v>209</v>
      </c>
      <c r="R39" s="224"/>
      <c r="S39" s="240"/>
    </row>
    <row r="40" spans="1:19" ht="9.9499999999999993" customHeight="1" x14ac:dyDescent="0.2">
      <c r="A40" s="239" t="str">
        <f>DGET([4]soupisky!$A$1:$E$484,"JMENO",A42:A43)</f>
        <v>Jiří</v>
      </c>
      <c r="B40" s="238"/>
      <c r="C40" s="237"/>
      <c r="D40" s="236"/>
      <c r="E40" s="236"/>
      <c r="F40" s="236"/>
      <c r="G40" s="235" t="str">
        <f>IF(ISBLANK(D40),"",D40+E40)</f>
        <v/>
      </c>
      <c r="H40" s="224"/>
      <c r="I40" s="234"/>
      <c r="K40" s="239" t="str">
        <f>DGET([4]soupisky!$A$1:$E$484,"JMENO",K42:K43)</f>
        <v>Pavel</v>
      </c>
      <c r="L40" s="238"/>
      <c r="M40" s="237"/>
      <c r="N40" s="236"/>
      <c r="O40" s="236"/>
      <c r="P40" s="236"/>
      <c r="Q40" s="235" t="str">
        <f>IF(ISBLANK(N40),"",N40+O40)</f>
        <v/>
      </c>
      <c r="R40" s="224"/>
      <c r="S40" s="234"/>
    </row>
    <row r="41" spans="1:19" ht="9.9499999999999993" customHeight="1" thickBot="1" x14ac:dyDescent="0.25">
      <c r="A41" s="233"/>
      <c r="B41" s="232"/>
      <c r="C41" s="231"/>
      <c r="D41" s="230"/>
      <c r="E41" s="230"/>
      <c r="F41" s="230"/>
      <c r="G41" s="229" t="str">
        <f>IF(ISBLANK(D41),"",D41+E41)</f>
        <v/>
      </c>
      <c r="H41" s="224"/>
      <c r="I41" s="228">
        <f>IF(ISNUMBER(G43),IF(G43&gt;Q43,2,IF(G43=Q43,1,0)),"")</f>
        <v>0</v>
      </c>
      <c r="K41" s="233"/>
      <c r="L41" s="232"/>
      <c r="M41" s="231"/>
      <c r="N41" s="230"/>
      <c r="O41" s="230"/>
      <c r="P41" s="230"/>
      <c r="Q41" s="229" t="str">
        <f>IF(ISBLANK(N41),"",N41+O41)</f>
        <v/>
      </c>
      <c r="R41" s="224"/>
      <c r="S41" s="228">
        <f>IF(ISNUMBER(Q43),IF(G43&lt;Q43,2,IF(G43=Q43,1,0)),"")</f>
        <v>2</v>
      </c>
    </row>
    <row r="42" spans="1:19" ht="9.9499999999999993" hidden="1" customHeight="1" thickBot="1" x14ac:dyDescent="0.25">
      <c r="A42" s="227" t="s">
        <v>88</v>
      </c>
      <c r="B42" s="226"/>
      <c r="C42" s="225"/>
      <c r="D42" s="224"/>
      <c r="E42" s="224"/>
      <c r="F42" s="224"/>
      <c r="G42" s="224"/>
      <c r="H42" s="224"/>
      <c r="I42" s="223"/>
      <c r="K42" s="227" t="s">
        <v>88</v>
      </c>
      <c r="L42" s="226"/>
      <c r="M42" s="225"/>
      <c r="N42" s="224"/>
      <c r="O42" s="224"/>
      <c r="P42" s="224"/>
      <c r="Q42" s="224"/>
      <c r="R42" s="224"/>
      <c r="S42" s="223"/>
    </row>
    <row r="43" spans="1:19" ht="15.95" customHeight="1" thickBot="1" x14ac:dyDescent="0.25">
      <c r="A43" s="222">
        <v>20060</v>
      </c>
      <c r="B43" s="221"/>
      <c r="C43" s="220" t="s">
        <v>87</v>
      </c>
      <c r="D43" s="219">
        <f>IF(ISNUMBER(D38),SUM(D38:D41),"")</f>
        <v>281</v>
      </c>
      <c r="E43" s="218">
        <f>IF(ISNUMBER(E38),SUM(E38:E41),"")</f>
        <v>137</v>
      </c>
      <c r="F43" s="217">
        <f>IF(ISNUMBER(F38),SUM(F38:F41),"")</f>
        <v>5</v>
      </c>
      <c r="G43" s="216">
        <f>IF(ISNUMBER(G38),SUM(G38:G41),"")</f>
        <v>418</v>
      </c>
      <c r="H43" s="215"/>
      <c r="I43" s="214"/>
      <c r="K43" s="222">
        <v>14590</v>
      </c>
      <c r="L43" s="221"/>
      <c r="M43" s="220" t="s">
        <v>87</v>
      </c>
      <c r="N43" s="219">
        <f>IF(ISNUMBER(N38),SUM(N38:N41),"")</f>
        <v>261</v>
      </c>
      <c r="O43" s="218">
        <f>IF(ISNUMBER(O38),SUM(O38:O41),"")</f>
        <v>169</v>
      </c>
      <c r="P43" s="217">
        <f>IF(ISNUMBER(P38),SUM(P38:P41),"")</f>
        <v>3</v>
      </c>
      <c r="Q43" s="216">
        <f>IF(ISNUMBER(Q38),SUM(Q38:Q41),"")</f>
        <v>430</v>
      </c>
      <c r="R43" s="215"/>
      <c r="S43" s="214"/>
    </row>
    <row r="44" spans="1:19" ht="5.0999999999999996" customHeight="1" thickTop="1" thickBot="1" x14ac:dyDescent="0.25"/>
    <row r="45" spans="1:19" ht="20.100000000000001" customHeight="1" thickBot="1" x14ac:dyDescent="0.25">
      <c r="A45" s="213"/>
      <c r="B45" s="212"/>
      <c r="C45" s="211" t="s">
        <v>86</v>
      </c>
      <c r="D45" s="210">
        <f>IF(ISNUMBER(D13),SUM(D13,D19,D25,D31,D37,D43),"")</f>
        <v>1650</v>
      </c>
      <c r="E45" s="209">
        <f>IF(ISNUMBER(E13),SUM(E13,E19,E25,E31,E37,E43),"")</f>
        <v>723</v>
      </c>
      <c r="F45" s="208">
        <f>IF(ISNUMBER(F13),SUM(F13,F19,F25,F31,F37,F43),"")</f>
        <v>45</v>
      </c>
      <c r="G45" s="207">
        <f>IF(ISNUMBER(G13),SUM(G13,G19,G25,G31,G37,G43),"")</f>
        <v>2373</v>
      </c>
      <c r="H45" s="206"/>
      <c r="I45" s="205">
        <f>IF(ISNUMBER(G45),IF(G45&gt;Q45,4,IF(G45=Q45,2,0)),"")</f>
        <v>0</v>
      </c>
      <c r="K45" s="213"/>
      <c r="L45" s="212"/>
      <c r="M45" s="211" t="s">
        <v>86</v>
      </c>
      <c r="N45" s="210">
        <f>IF(ISNUMBER(N13),SUM(N13,N19,N25,N31,N37,N43),"")</f>
        <v>1639</v>
      </c>
      <c r="O45" s="209">
        <f>IF(ISNUMBER(O13),SUM(O13,O19,O25,O31,O37,O43),"")</f>
        <v>758</v>
      </c>
      <c r="P45" s="208">
        <f>IF(ISNUMBER(P13),SUM(P13,P19,P25,P31,P37,P43),"")</f>
        <v>39</v>
      </c>
      <c r="Q45" s="207">
        <f>IF(ISNUMBER(Q13),SUM(Q13,Q19,Q25,Q31,Q37,Q43),"")</f>
        <v>2397</v>
      </c>
      <c r="R45" s="206"/>
      <c r="S45" s="205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200"/>
      <c r="B47" s="192" t="s">
        <v>84</v>
      </c>
      <c r="C47" s="204"/>
      <c r="D47" s="204"/>
      <c r="E47" s="204"/>
      <c r="G47" s="203" t="s">
        <v>82</v>
      </c>
      <c r="H47" s="202"/>
      <c r="I47" s="201">
        <f>IF(ISNUMBER(I11),SUM(I11,I17,I23,I29,I35,I41,I45),"")</f>
        <v>4</v>
      </c>
      <c r="K47" s="200"/>
      <c r="L47" s="192" t="s">
        <v>84</v>
      </c>
      <c r="M47" s="204"/>
      <c r="N47" s="204"/>
      <c r="O47" s="204"/>
      <c r="Q47" s="203" t="s">
        <v>82</v>
      </c>
      <c r="R47" s="202"/>
      <c r="S47" s="201">
        <f>IF(ISNUMBER(S11),SUM(S11,S17,S23,S29,S35,S41,S45),"")</f>
        <v>12</v>
      </c>
    </row>
    <row r="48" spans="1:19" ht="20.100000000000001" customHeight="1" x14ac:dyDescent="0.2">
      <c r="A48" s="200"/>
      <c r="B48" s="192" t="s">
        <v>78</v>
      </c>
      <c r="C48" s="199"/>
      <c r="D48" s="199"/>
      <c r="E48" s="199"/>
      <c r="F48" s="193"/>
      <c r="G48" s="193"/>
      <c r="H48" s="193"/>
      <c r="I48" s="193"/>
      <c r="J48" s="193"/>
      <c r="K48" s="200"/>
      <c r="L48" s="192" t="s">
        <v>78</v>
      </c>
      <c r="M48" s="199"/>
      <c r="N48" s="199"/>
      <c r="O48" s="199"/>
      <c r="P48" s="198"/>
      <c r="Q48" s="197"/>
      <c r="R48" s="197"/>
      <c r="S48" s="197"/>
    </row>
    <row r="49" spans="1:19" ht="20.25" customHeight="1" x14ac:dyDescent="0.2">
      <c r="A49" s="192" t="s">
        <v>81</v>
      </c>
      <c r="B49" s="192" t="s">
        <v>80</v>
      </c>
      <c r="C49" s="196"/>
      <c r="D49" s="196"/>
      <c r="E49" s="196"/>
      <c r="F49" s="196"/>
      <c r="G49" s="196"/>
      <c r="H49" s="196"/>
      <c r="I49" s="192"/>
      <c r="J49" s="192"/>
      <c r="K49" s="192" t="s">
        <v>79</v>
      </c>
      <c r="L49" s="195"/>
      <c r="M49" s="195"/>
      <c r="O49" s="192" t="s">
        <v>78</v>
      </c>
      <c r="P49" s="194"/>
      <c r="Q49" s="194"/>
      <c r="R49" s="194"/>
      <c r="S49" s="194"/>
    </row>
    <row r="50" spans="1:19" ht="9.75" customHeight="1" x14ac:dyDescent="0.2">
      <c r="A50" s="192"/>
      <c r="B50" s="192"/>
      <c r="C50" s="191"/>
      <c r="D50" s="191"/>
      <c r="E50" s="191"/>
      <c r="F50" s="191"/>
      <c r="G50" s="191"/>
      <c r="H50" s="191"/>
      <c r="I50" s="192"/>
      <c r="J50" s="192"/>
      <c r="K50" s="192"/>
      <c r="L50" s="193"/>
      <c r="M50" s="193"/>
      <c r="O50" s="192"/>
      <c r="P50" s="191"/>
      <c r="Q50" s="191"/>
      <c r="R50" s="191"/>
      <c r="S50" s="191"/>
    </row>
    <row r="51" spans="1:19" ht="30" customHeight="1" x14ac:dyDescent="0.3">
      <c r="A51" s="190" t="s">
        <v>77</v>
      </c>
    </row>
    <row r="52" spans="1:19" ht="20.100000000000001" customHeight="1" x14ac:dyDescent="0.2">
      <c r="B52" s="185" t="s">
        <v>76</v>
      </c>
      <c r="C52" s="189" t="s">
        <v>53</v>
      </c>
      <c r="D52" s="189"/>
      <c r="I52" s="185" t="s">
        <v>75</v>
      </c>
      <c r="J52" s="188">
        <v>20</v>
      </c>
      <c r="K52" s="188"/>
    </row>
    <row r="53" spans="1:19" ht="20.100000000000001" customHeight="1" x14ac:dyDescent="0.2">
      <c r="B53" s="185" t="s">
        <v>74</v>
      </c>
      <c r="C53" s="187" t="s">
        <v>17</v>
      </c>
      <c r="D53" s="187"/>
      <c r="I53" s="185" t="s">
        <v>73</v>
      </c>
      <c r="J53" s="186">
        <v>2</v>
      </c>
      <c r="K53" s="186"/>
      <c r="P53" s="185" t="s">
        <v>72</v>
      </c>
      <c r="Q53" s="184">
        <v>42597</v>
      </c>
      <c r="R53" s="183"/>
      <c r="S53" s="183"/>
    </row>
    <row r="54" spans="1:19" ht="9.9499999999999993" customHeight="1" x14ac:dyDescent="0.2"/>
    <row r="55" spans="1:19" ht="15" customHeight="1" x14ac:dyDescent="0.2">
      <c r="A55" s="182" t="s">
        <v>71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0"/>
    </row>
    <row r="56" spans="1:19" ht="90" customHeight="1" x14ac:dyDescent="0.2">
      <c r="A56" s="137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5"/>
    </row>
    <row r="57" spans="1:19" ht="5.0999999999999996" customHeight="1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ht="15" customHeight="1" x14ac:dyDescent="0.2">
      <c r="A58" s="179" t="s">
        <v>70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7"/>
    </row>
    <row r="59" spans="1:19" ht="6.75" customHeight="1" x14ac:dyDescent="0.2">
      <c r="A59" s="176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74"/>
    </row>
    <row r="60" spans="1:19" ht="18" customHeight="1" x14ac:dyDescent="0.2">
      <c r="A60" s="175" t="s">
        <v>69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8" t="s">
        <v>68</v>
      </c>
      <c r="L60" s="147"/>
      <c r="M60" s="147"/>
      <c r="N60" s="147"/>
      <c r="O60" s="147"/>
      <c r="P60" s="147"/>
      <c r="Q60" s="147"/>
      <c r="R60" s="147"/>
      <c r="S60" s="174"/>
    </row>
    <row r="61" spans="1:19" ht="18" customHeight="1" x14ac:dyDescent="0.2">
      <c r="A61" s="173"/>
      <c r="B61" s="170" t="s">
        <v>67</v>
      </c>
      <c r="C61" s="169"/>
      <c r="D61" s="171"/>
      <c r="E61" s="170" t="s">
        <v>66</v>
      </c>
      <c r="F61" s="169"/>
      <c r="G61" s="169"/>
      <c r="H61" s="169"/>
      <c r="I61" s="171"/>
      <c r="J61" s="147"/>
      <c r="K61" s="172"/>
      <c r="L61" s="170" t="s">
        <v>67</v>
      </c>
      <c r="M61" s="169"/>
      <c r="N61" s="171"/>
      <c r="O61" s="170" t="s">
        <v>66</v>
      </c>
      <c r="P61" s="169"/>
      <c r="Q61" s="169"/>
      <c r="R61" s="169"/>
      <c r="S61" s="168"/>
    </row>
    <row r="62" spans="1:19" ht="18" customHeight="1" x14ac:dyDescent="0.2">
      <c r="A62" s="167" t="s">
        <v>65</v>
      </c>
      <c r="B62" s="163" t="s">
        <v>64</v>
      </c>
      <c r="C62" s="165"/>
      <c r="D62" s="164" t="s">
        <v>63</v>
      </c>
      <c r="E62" s="163" t="s">
        <v>64</v>
      </c>
      <c r="F62" s="162"/>
      <c r="G62" s="162"/>
      <c r="H62" s="161"/>
      <c r="I62" s="164" t="s">
        <v>63</v>
      </c>
      <c r="J62" s="147"/>
      <c r="K62" s="166" t="s">
        <v>65</v>
      </c>
      <c r="L62" s="163" t="s">
        <v>64</v>
      </c>
      <c r="M62" s="165"/>
      <c r="N62" s="164" t="s">
        <v>63</v>
      </c>
      <c r="O62" s="163" t="s">
        <v>64</v>
      </c>
      <c r="P62" s="162"/>
      <c r="Q62" s="162"/>
      <c r="R62" s="161"/>
      <c r="S62" s="160" t="s">
        <v>63</v>
      </c>
    </row>
    <row r="63" spans="1:19" ht="18" customHeight="1" x14ac:dyDescent="0.2">
      <c r="A63" s="159"/>
      <c r="B63" s="155"/>
      <c r="C63" s="153"/>
      <c r="D63" s="156"/>
      <c r="E63" s="155"/>
      <c r="F63" s="154"/>
      <c r="G63" s="154"/>
      <c r="H63" s="153"/>
      <c r="I63" s="156"/>
      <c r="J63" s="158"/>
      <c r="K63" s="157"/>
      <c r="L63" s="155"/>
      <c r="M63" s="153"/>
      <c r="N63" s="156"/>
      <c r="O63" s="155"/>
      <c r="P63" s="154"/>
      <c r="Q63" s="154"/>
      <c r="R63" s="153"/>
      <c r="S63" s="152"/>
    </row>
    <row r="64" spans="1:19" ht="18" customHeight="1" x14ac:dyDescent="0.2">
      <c r="A64" s="159"/>
      <c r="B64" s="155"/>
      <c r="C64" s="153"/>
      <c r="D64" s="156"/>
      <c r="E64" s="155"/>
      <c r="F64" s="154"/>
      <c r="G64" s="154"/>
      <c r="H64" s="153"/>
      <c r="I64" s="156"/>
      <c r="J64" s="158"/>
      <c r="K64" s="157"/>
      <c r="L64" s="155"/>
      <c r="M64" s="153"/>
      <c r="N64" s="156"/>
      <c r="O64" s="155"/>
      <c r="P64" s="154"/>
      <c r="Q64" s="154"/>
      <c r="R64" s="153"/>
      <c r="S64" s="152"/>
    </row>
    <row r="65" spans="1:19" ht="11.25" customHeight="1" x14ac:dyDescent="0.2">
      <c r="A65" s="151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49"/>
    </row>
    <row r="66" spans="1:19" ht="3.75" customHeight="1" x14ac:dyDescent="0.2">
      <c r="A66" s="148"/>
      <c r="B66" s="147"/>
      <c r="C66" s="147"/>
      <c r="D66" s="147"/>
      <c r="E66" s="147"/>
      <c r="F66" s="147"/>
      <c r="G66" s="147"/>
      <c r="H66" s="147"/>
      <c r="I66" s="147"/>
      <c r="J66" s="147"/>
      <c r="K66" s="148"/>
      <c r="L66" s="147"/>
      <c r="M66" s="147"/>
      <c r="N66" s="147"/>
      <c r="O66" s="147"/>
      <c r="P66" s="147"/>
      <c r="Q66" s="147"/>
      <c r="R66" s="147"/>
      <c r="S66" s="147"/>
    </row>
    <row r="67" spans="1:19" ht="19.5" customHeight="1" x14ac:dyDescent="0.2">
      <c r="A67" s="146" t="s">
        <v>62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4"/>
    </row>
    <row r="68" spans="1:19" ht="90" customHeight="1" x14ac:dyDescent="0.2">
      <c r="A68" s="143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1"/>
    </row>
    <row r="69" spans="1:19" ht="5.0999999999999996" customHeight="1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</row>
    <row r="70" spans="1:19" ht="15" customHeight="1" x14ac:dyDescent="0.2">
      <c r="A70" s="140" t="s">
        <v>61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8"/>
    </row>
    <row r="71" spans="1:19" ht="90" customHeight="1" x14ac:dyDescent="0.2">
      <c r="A71" s="137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5"/>
    </row>
    <row r="72" spans="1:19" ht="30" customHeight="1" x14ac:dyDescent="0.2">
      <c r="A72" s="134" t="s">
        <v>60</v>
      </c>
      <c r="B72" s="134"/>
      <c r="C72" s="133"/>
      <c r="D72" s="133"/>
      <c r="E72" s="133"/>
      <c r="F72" s="133"/>
      <c r="G72" s="133"/>
      <c r="H72" s="133"/>
    </row>
    <row r="73" spans="1:19" x14ac:dyDescent="0.2">
      <c r="K73" s="129" t="s">
        <v>59</v>
      </c>
      <c r="L73" s="131" t="s">
        <v>58</v>
      </c>
      <c r="M73" s="132"/>
      <c r="N73" s="132"/>
      <c r="O73" s="131" t="s">
        <v>57</v>
      </c>
      <c r="P73" s="130"/>
    </row>
    <row r="74" spans="1:19" x14ac:dyDescent="0.2">
      <c r="K74" s="129" t="s">
        <v>56</v>
      </c>
      <c r="L74" s="131" t="s">
        <v>55</v>
      </c>
      <c r="M74" s="132"/>
      <c r="N74" s="132"/>
      <c r="O74" s="131" t="s">
        <v>54</v>
      </c>
      <c r="P74" s="130"/>
    </row>
    <row r="75" spans="1:19" x14ac:dyDescent="0.2">
      <c r="K75" s="129" t="s">
        <v>53</v>
      </c>
      <c r="L75" s="131" t="s">
        <v>52</v>
      </c>
      <c r="M75" s="132"/>
      <c r="N75" s="132"/>
      <c r="O75" s="131" t="s">
        <v>51</v>
      </c>
      <c r="P75" s="130"/>
    </row>
    <row r="76" spans="1:19" x14ac:dyDescent="0.2">
      <c r="K76" s="129" t="s">
        <v>50</v>
      </c>
      <c r="L76" s="131" t="s">
        <v>49</v>
      </c>
      <c r="M76" s="132"/>
      <c r="N76" s="132"/>
      <c r="O76" s="131" t="s">
        <v>48</v>
      </c>
      <c r="P76" s="130"/>
    </row>
    <row r="77" spans="1:19" x14ac:dyDescent="0.2">
      <c r="K77" s="129" t="s">
        <v>47</v>
      </c>
      <c r="L77" s="131" t="s">
        <v>46</v>
      </c>
      <c r="M77" s="132"/>
      <c r="N77" s="132"/>
      <c r="O77" s="131" t="s">
        <v>45</v>
      </c>
      <c r="P77" s="130"/>
    </row>
    <row r="78" spans="1:19" x14ac:dyDescent="0.2">
      <c r="K78" s="129" t="s">
        <v>44</v>
      </c>
      <c r="L78" s="131" t="s">
        <v>43</v>
      </c>
      <c r="M78" s="132"/>
      <c r="N78" s="132"/>
      <c r="O78" s="131" t="s">
        <v>42</v>
      </c>
      <c r="P78" s="130"/>
    </row>
    <row r="79" spans="1:19" x14ac:dyDescent="0.2">
      <c r="K79" s="129" t="s">
        <v>41</v>
      </c>
      <c r="L79" s="131" t="s">
        <v>40</v>
      </c>
      <c r="M79" s="132"/>
      <c r="N79" s="132"/>
      <c r="O79" s="131" t="s">
        <v>39</v>
      </c>
      <c r="P79" s="130"/>
    </row>
    <row r="80" spans="1:19" x14ac:dyDescent="0.2">
      <c r="K80" s="129" t="s">
        <v>38</v>
      </c>
      <c r="L80" s="131" t="s">
        <v>37</v>
      </c>
      <c r="M80" s="132"/>
      <c r="N80" s="132"/>
      <c r="O80" s="131" t="s">
        <v>36</v>
      </c>
      <c r="P80" s="130"/>
    </row>
    <row r="81" spans="11:16" x14ac:dyDescent="0.2">
      <c r="K81" s="129" t="s">
        <v>35</v>
      </c>
      <c r="L81" s="131" t="s">
        <v>34</v>
      </c>
      <c r="M81" s="132"/>
      <c r="N81" s="132"/>
      <c r="O81" s="131" t="s">
        <v>33</v>
      </c>
      <c r="P81" s="130"/>
    </row>
    <row r="82" spans="11:16" x14ac:dyDescent="0.2">
      <c r="K82" s="129" t="s">
        <v>32</v>
      </c>
      <c r="L82" s="131" t="s">
        <v>31</v>
      </c>
      <c r="M82" s="132"/>
      <c r="N82" s="132"/>
      <c r="O82" s="131" t="s">
        <v>30</v>
      </c>
      <c r="P82" s="130"/>
    </row>
    <row r="83" spans="11:16" x14ac:dyDescent="0.2">
      <c r="K83" s="129" t="s">
        <v>29</v>
      </c>
      <c r="L83" s="131" t="s">
        <v>28</v>
      </c>
      <c r="M83" s="132"/>
      <c r="N83" s="132"/>
      <c r="O83" s="131" t="s">
        <v>27</v>
      </c>
      <c r="P83" s="130"/>
    </row>
    <row r="84" spans="11:16" x14ac:dyDescent="0.2">
      <c r="K84" s="129" t="s">
        <v>26</v>
      </c>
      <c r="L84" s="131" t="s">
        <v>25</v>
      </c>
      <c r="M84" s="132"/>
      <c r="N84" s="132"/>
      <c r="O84" s="131" t="s">
        <v>24</v>
      </c>
      <c r="P84" s="130"/>
    </row>
    <row r="85" spans="11:16" x14ac:dyDescent="0.2">
      <c r="K85" s="129" t="s">
        <v>23</v>
      </c>
      <c r="L85" s="131" t="s">
        <v>22</v>
      </c>
      <c r="M85" s="132"/>
      <c r="N85" s="132"/>
      <c r="O85" s="131" t="s">
        <v>21</v>
      </c>
      <c r="P85" s="130"/>
    </row>
    <row r="86" spans="11:16" x14ac:dyDescent="0.2">
      <c r="K86" s="129" t="s">
        <v>20</v>
      </c>
      <c r="L86" s="131" t="s">
        <v>19</v>
      </c>
      <c r="M86" s="132"/>
      <c r="N86" s="132"/>
      <c r="O86" s="131" t="s">
        <v>18</v>
      </c>
      <c r="P86" s="130"/>
    </row>
    <row r="87" spans="11:16" x14ac:dyDescent="0.2">
      <c r="K87" s="129" t="s">
        <v>17</v>
      </c>
      <c r="L87" s="131"/>
      <c r="M87" s="132"/>
      <c r="N87" s="132"/>
      <c r="O87" s="131" t="s">
        <v>16</v>
      </c>
      <c r="P87" s="130"/>
    </row>
    <row r="88" spans="11:16" x14ac:dyDescent="0.2">
      <c r="K88" s="129" t="s">
        <v>15</v>
      </c>
      <c r="L88" s="131"/>
      <c r="M88" s="132"/>
      <c r="N88" s="132"/>
      <c r="O88" s="131" t="s">
        <v>14</v>
      </c>
      <c r="P88" s="130"/>
    </row>
    <row r="89" spans="11:16" x14ac:dyDescent="0.2">
      <c r="K89" s="129" t="s">
        <v>13</v>
      </c>
      <c r="L89" s="128"/>
      <c r="M89" s="128"/>
      <c r="N89" s="128"/>
      <c r="O89" s="131" t="s">
        <v>12</v>
      </c>
      <c r="P89" s="130"/>
    </row>
    <row r="90" spans="11:16" x14ac:dyDescent="0.2">
      <c r="K90" s="129" t="s">
        <v>11</v>
      </c>
      <c r="L90" s="128"/>
      <c r="M90" s="128"/>
      <c r="N90" s="128"/>
      <c r="O90" s="131" t="s">
        <v>10</v>
      </c>
      <c r="P90" s="130"/>
    </row>
    <row r="91" spans="11:16" x14ac:dyDescent="0.2">
      <c r="K91" s="129" t="s">
        <v>9</v>
      </c>
      <c r="L91" s="128"/>
      <c r="M91" s="128"/>
      <c r="N91" s="128"/>
      <c r="O91" s="131" t="s">
        <v>8</v>
      </c>
      <c r="P91" s="130"/>
    </row>
    <row r="92" spans="11:16" x14ac:dyDescent="0.2">
      <c r="K92" s="129" t="s">
        <v>7</v>
      </c>
      <c r="L92" s="128"/>
      <c r="M92" s="128"/>
      <c r="N92" s="128"/>
      <c r="O92" s="131" t="s">
        <v>6</v>
      </c>
      <c r="P92" s="130"/>
    </row>
    <row r="93" spans="11:16" x14ac:dyDescent="0.2">
      <c r="K93" s="129" t="s">
        <v>5</v>
      </c>
      <c r="L93" s="128"/>
      <c r="M93" s="128"/>
      <c r="N93" s="128"/>
      <c r="O93" s="131" t="s">
        <v>4</v>
      </c>
      <c r="P93" s="130"/>
    </row>
    <row r="94" spans="11:16" x14ac:dyDescent="0.2">
      <c r="K94" s="129" t="s">
        <v>3</v>
      </c>
      <c r="L94" s="128"/>
      <c r="M94" s="128"/>
      <c r="N94" s="128"/>
      <c r="O94" s="128"/>
      <c r="P94" s="128"/>
    </row>
    <row r="95" spans="11:16" x14ac:dyDescent="0.2">
      <c r="K95" s="129" t="s">
        <v>2</v>
      </c>
      <c r="L95" s="128"/>
      <c r="M95" s="128"/>
      <c r="N95" s="128"/>
      <c r="O95" s="128"/>
      <c r="P95" s="128"/>
    </row>
    <row r="96" spans="11:16" x14ac:dyDescent="0.2">
      <c r="K96" s="129" t="s">
        <v>1</v>
      </c>
      <c r="L96" s="128"/>
      <c r="M96" s="128"/>
      <c r="N96" s="128"/>
      <c r="O96" s="128"/>
      <c r="P96" s="128"/>
    </row>
    <row r="97" spans="11:16" x14ac:dyDescent="0.2">
      <c r="K97" s="129" t="s">
        <v>0</v>
      </c>
      <c r="L97" s="128"/>
      <c r="M97" s="128"/>
      <c r="N97" s="128"/>
      <c r="O97" s="128"/>
      <c r="P97" s="128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A19:B19"/>
    <mergeCell ref="A25:B25"/>
    <mergeCell ref="A40:B41"/>
    <mergeCell ref="A38:B39"/>
    <mergeCell ref="A37:B37"/>
    <mergeCell ref="A34:B35"/>
    <mergeCell ref="A32:B33"/>
    <mergeCell ref="A31:B31"/>
    <mergeCell ref="B64:C64"/>
    <mergeCell ref="E64:H64"/>
    <mergeCell ref="L64:M64"/>
    <mergeCell ref="O64:R64"/>
    <mergeCell ref="J53:K53"/>
    <mergeCell ref="A13:B13"/>
    <mergeCell ref="A22:B23"/>
    <mergeCell ref="A28:B29"/>
    <mergeCell ref="A26:B27"/>
    <mergeCell ref="A20:B21"/>
    <mergeCell ref="C48:E48"/>
    <mergeCell ref="K28:L29"/>
    <mergeCell ref="I29:I31"/>
    <mergeCell ref="I41:I43"/>
    <mergeCell ref="P49:S49"/>
    <mergeCell ref="B63:C63"/>
    <mergeCell ref="E63:H63"/>
    <mergeCell ref="L63:M63"/>
    <mergeCell ref="O63:R63"/>
    <mergeCell ref="A43:B43"/>
    <mergeCell ref="A6:B6"/>
    <mergeCell ref="A10:B11"/>
    <mergeCell ref="A5:B5"/>
    <mergeCell ref="I17:I19"/>
    <mergeCell ref="I23:I25"/>
    <mergeCell ref="G47:H47"/>
    <mergeCell ref="C47:E47"/>
    <mergeCell ref="A8:B9"/>
    <mergeCell ref="A14:B15"/>
    <mergeCell ref="A16:B17"/>
    <mergeCell ref="D5:G5"/>
    <mergeCell ref="K5:L5"/>
    <mergeCell ref="K6:L6"/>
    <mergeCell ref="K8:L9"/>
    <mergeCell ref="K10:L11"/>
    <mergeCell ref="C5:C6"/>
    <mergeCell ref="K14:L15"/>
    <mergeCell ref="I11:I13"/>
    <mergeCell ref="L1:N1"/>
    <mergeCell ref="O1:P1"/>
    <mergeCell ref="Q1:S1"/>
    <mergeCell ref="B3:I3"/>
    <mergeCell ref="B1:C2"/>
    <mergeCell ref="D1:I1"/>
    <mergeCell ref="L3:S3"/>
    <mergeCell ref="M5:M6"/>
    <mergeCell ref="K16:L17"/>
    <mergeCell ref="K19:L19"/>
    <mergeCell ref="N5:Q5"/>
    <mergeCell ref="K13:L13"/>
    <mergeCell ref="K22:L23"/>
    <mergeCell ref="S41:S43"/>
    <mergeCell ref="S29:S31"/>
    <mergeCell ref="K38:L39"/>
    <mergeCell ref="K43:L43"/>
    <mergeCell ref="K40:L41"/>
    <mergeCell ref="K25:L25"/>
    <mergeCell ref="S11:S13"/>
    <mergeCell ref="S35:S37"/>
    <mergeCell ref="S17:S19"/>
    <mergeCell ref="K26:L27"/>
    <mergeCell ref="K32:L33"/>
    <mergeCell ref="K31:L31"/>
    <mergeCell ref="K34:L35"/>
    <mergeCell ref="K37:L37"/>
    <mergeCell ref="S23:S25"/>
    <mergeCell ref="K20:L21"/>
    <mergeCell ref="I35:I37"/>
    <mergeCell ref="Q47:R47"/>
    <mergeCell ref="A58:S58"/>
    <mergeCell ref="Q53:S53"/>
    <mergeCell ref="A55:S55"/>
    <mergeCell ref="A56:S56"/>
    <mergeCell ref="C52:D52"/>
    <mergeCell ref="J52:K52"/>
    <mergeCell ref="C53:D53"/>
    <mergeCell ref="M47:O47"/>
    <mergeCell ref="A72:B72"/>
    <mergeCell ref="C72:H72"/>
    <mergeCell ref="A67:S67"/>
    <mergeCell ref="A68:S68"/>
    <mergeCell ref="A70:S70"/>
    <mergeCell ref="A71:S71"/>
    <mergeCell ref="M48:O48"/>
    <mergeCell ref="C49:H49"/>
    <mergeCell ref="L49:M49"/>
  </mergeCells>
  <conditionalFormatting sqref="A8:B9">
    <cfRule type="containsErrors" dxfId="107" priority="24" stopIfTrue="1">
      <formula>ISERROR(A8)</formula>
    </cfRule>
  </conditionalFormatting>
  <conditionalFormatting sqref="A10:B11">
    <cfRule type="containsErrors" dxfId="106" priority="23" stopIfTrue="1">
      <formula>ISERROR(A10)</formula>
    </cfRule>
  </conditionalFormatting>
  <conditionalFormatting sqref="A14:B15">
    <cfRule type="containsErrors" dxfId="105" priority="22" stopIfTrue="1">
      <formula>ISERROR(A14)</formula>
    </cfRule>
  </conditionalFormatting>
  <conditionalFormatting sqref="A16:B17">
    <cfRule type="containsErrors" dxfId="104" priority="21" stopIfTrue="1">
      <formula>ISERROR(A16)</formula>
    </cfRule>
  </conditionalFormatting>
  <conditionalFormatting sqref="A20:B21">
    <cfRule type="containsErrors" dxfId="103" priority="20" stopIfTrue="1">
      <formula>ISERROR(A20)</formula>
    </cfRule>
  </conditionalFormatting>
  <conditionalFormatting sqref="A22:B23">
    <cfRule type="containsErrors" dxfId="102" priority="19" stopIfTrue="1">
      <formula>ISERROR(A22)</formula>
    </cfRule>
  </conditionalFormatting>
  <conditionalFormatting sqref="A26:B27">
    <cfRule type="containsErrors" dxfId="101" priority="18" stopIfTrue="1">
      <formula>ISERROR(A26)</formula>
    </cfRule>
  </conditionalFormatting>
  <conditionalFormatting sqref="A28:B29">
    <cfRule type="containsErrors" dxfId="100" priority="17" stopIfTrue="1">
      <formula>ISERROR(A28)</formula>
    </cfRule>
  </conditionalFormatting>
  <conditionalFormatting sqref="A32:B33">
    <cfRule type="containsErrors" dxfId="99" priority="16" stopIfTrue="1">
      <formula>ISERROR(A32)</formula>
    </cfRule>
  </conditionalFormatting>
  <conditionalFormatting sqref="A34:B35">
    <cfRule type="containsErrors" dxfId="98" priority="15" stopIfTrue="1">
      <formula>ISERROR(A34)</formula>
    </cfRule>
  </conditionalFormatting>
  <conditionalFormatting sqref="A38:B39">
    <cfRule type="containsErrors" dxfId="97" priority="14" stopIfTrue="1">
      <formula>ISERROR(A38)</formula>
    </cfRule>
  </conditionalFormatting>
  <conditionalFormatting sqref="A40:B41">
    <cfRule type="containsErrors" dxfId="96" priority="13" stopIfTrue="1">
      <formula>ISERROR(A40)</formula>
    </cfRule>
  </conditionalFormatting>
  <conditionalFormatting sqref="K8:L9">
    <cfRule type="containsErrors" dxfId="95" priority="12" stopIfTrue="1">
      <formula>ISERROR(K8)</formula>
    </cfRule>
  </conditionalFormatting>
  <conditionalFormatting sqref="K10:L11">
    <cfRule type="containsErrors" dxfId="94" priority="11" stopIfTrue="1">
      <formula>ISERROR(K10)</formula>
    </cfRule>
  </conditionalFormatting>
  <conditionalFormatting sqref="K14:L15">
    <cfRule type="containsErrors" dxfId="93" priority="10" stopIfTrue="1">
      <formula>ISERROR(K14)</formula>
    </cfRule>
  </conditionalFormatting>
  <conditionalFormatting sqref="K16:L17">
    <cfRule type="containsErrors" dxfId="92" priority="9" stopIfTrue="1">
      <formula>ISERROR(K16)</formula>
    </cfRule>
  </conditionalFormatting>
  <conditionalFormatting sqref="K20:L21">
    <cfRule type="containsErrors" dxfId="91" priority="8" stopIfTrue="1">
      <formula>ISERROR(K20)</formula>
    </cfRule>
  </conditionalFormatting>
  <conditionalFormatting sqref="K22:L23">
    <cfRule type="containsErrors" dxfId="90" priority="7" stopIfTrue="1">
      <formula>ISERROR(K22)</formula>
    </cfRule>
  </conditionalFormatting>
  <conditionalFormatting sqref="K26:L27">
    <cfRule type="containsErrors" dxfId="89" priority="6" stopIfTrue="1">
      <formula>ISERROR(K26)</formula>
    </cfRule>
  </conditionalFormatting>
  <conditionalFormatting sqref="K28:L29">
    <cfRule type="containsErrors" dxfId="88" priority="5" stopIfTrue="1">
      <formula>ISERROR(K28)</formula>
    </cfRule>
  </conditionalFormatting>
  <conditionalFormatting sqref="K32:L33">
    <cfRule type="containsErrors" dxfId="87" priority="4" stopIfTrue="1">
      <formula>ISERROR(K32)</formula>
    </cfRule>
  </conditionalFormatting>
  <conditionalFormatting sqref="K34:L35">
    <cfRule type="containsErrors" dxfId="86" priority="3" stopIfTrue="1">
      <formula>ISERROR(K34)</formula>
    </cfRule>
  </conditionalFormatting>
  <conditionalFormatting sqref="K38:L39">
    <cfRule type="containsErrors" dxfId="85" priority="2" stopIfTrue="1">
      <formula>ISERROR(K38)</formula>
    </cfRule>
  </conditionalFormatting>
  <conditionalFormatting sqref="K40:L41">
    <cfRule type="containsErrors" dxfId="84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K14" sqref="K14:L15"/>
    </sheetView>
  </sheetViews>
  <sheetFormatPr defaultRowHeight="12.75" zeroHeight="1" x14ac:dyDescent="0.2"/>
  <cols>
    <col min="1" max="1" width="10.7109375" style="126" customWidth="1"/>
    <col min="2" max="2" width="15.7109375" style="126" customWidth="1"/>
    <col min="3" max="3" width="5.7109375" style="126" customWidth="1"/>
    <col min="4" max="5" width="6.7109375" style="126" customWidth="1"/>
    <col min="6" max="6" width="4.7109375" style="126" customWidth="1"/>
    <col min="7" max="7" width="6.7109375" style="126" customWidth="1"/>
    <col min="8" max="8" width="5.7109375" style="126" customWidth="1"/>
    <col min="9" max="9" width="6.7109375" style="126" customWidth="1"/>
    <col min="10" max="10" width="1.7109375" style="126" customWidth="1"/>
    <col min="11" max="11" width="10.7109375" style="126" customWidth="1"/>
    <col min="12" max="12" width="15.7109375" style="126" customWidth="1"/>
    <col min="13" max="13" width="5.7109375" style="126" customWidth="1"/>
    <col min="14" max="15" width="6.7109375" style="126" customWidth="1"/>
    <col min="16" max="16" width="4.7109375" style="126" customWidth="1"/>
    <col min="17" max="17" width="6.7109375" style="126" customWidth="1"/>
    <col min="18" max="18" width="5.7109375" style="126" customWidth="1"/>
    <col min="19" max="19" width="6.7109375" style="126" customWidth="1"/>
    <col min="20" max="20" width="1.5703125" style="126" customWidth="1"/>
    <col min="21" max="21" width="0" style="127" hidden="1" customWidth="1"/>
    <col min="22" max="254" width="0" style="126" hidden="1" customWidth="1"/>
    <col min="255" max="255" width="5.28515625" style="126" customWidth="1"/>
    <col min="256" max="16384" width="9.140625" style="126"/>
  </cols>
  <sheetData>
    <row r="1" spans="1:19" ht="40.5" customHeight="1" x14ac:dyDescent="0.4">
      <c r="B1" s="287" t="s">
        <v>101</v>
      </c>
      <c r="C1" s="287"/>
      <c r="D1" s="286" t="s">
        <v>100</v>
      </c>
      <c r="E1" s="286"/>
      <c r="F1" s="286"/>
      <c r="G1" s="286"/>
      <c r="H1" s="286"/>
      <c r="I1" s="286"/>
      <c r="K1" s="285" t="s">
        <v>99</v>
      </c>
      <c r="L1" s="284" t="s">
        <v>36</v>
      </c>
      <c r="M1" s="284"/>
      <c r="N1" s="284"/>
      <c r="O1" s="283" t="s">
        <v>98</v>
      </c>
      <c r="P1" s="283"/>
      <c r="Q1" s="282">
        <v>42248</v>
      </c>
      <c r="R1" s="282"/>
      <c r="S1" s="282"/>
    </row>
    <row r="2" spans="1:19" ht="9.9499999999999993" customHeight="1" thickBot="1" x14ac:dyDescent="0.25">
      <c r="B2" s="281"/>
      <c r="C2" s="281"/>
    </row>
    <row r="3" spans="1:19" ht="20.100000000000001" customHeight="1" thickBot="1" x14ac:dyDescent="0.25">
      <c r="A3" s="280" t="s">
        <v>69</v>
      </c>
      <c r="B3" s="279" t="s">
        <v>34</v>
      </c>
      <c r="C3" s="278"/>
      <c r="D3" s="278"/>
      <c r="E3" s="278"/>
      <c r="F3" s="278"/>
      <c r="G3" s="278"/>
      <c r="H3" s="278"/>
      <c r="I3" s="277"/>
      <c r="K3" s="280" t="s">
        <v>68</v>
      </c>
      <c r="L3" s="279" t="s">
        <v>37</v>
      </c>
      <c r="M3" s="278"/>
      <c r="N3" s="278"/>
      <c r="O3" s="278"/>
      <c r="P3" s="278"/>
      <c r="Q3" s="278"/>
      <c r="R3" s="278"/>
      <c r="S3" s="277"/>
    </row>
    <row r="4" spans="1:19" ht="5.0999999999999996" customHeight="1" x14ac:dyDescent="0.2"/>
    <row r="5" spans="1:19" ht="12.95" customHeight="1" x14ac:dyDescent="0.2">
      <c r="A5" s="182" t="s">
        <v>97</v>
      </c>
      <c r="B5" s="276"/>
      <c r="C5" s="275" t="s">
        <v>96</v>
      </c>
      <c r="D5" s="274" t="s">
        <v>95</v>
      </c>
      <c r="E5" s="273"/>
      <c r="F5" s="273"/>
      <c r="G5" s="272"/>
      <c r="H5" s="271"/>
      <c r="I5" s="270" t="s">
        <v>94</v>
      </c>
      <c r="K5" s="182" t="s">
        <v>97</v>
      </c>
      <c r="L5" s="276"/>
      <c r="M5" s="275" t="s">
        <v>96</v>
      </c>
      <c r="N5" s="274" t="s">
        <v>95</v>
      </c>
      <c r="O5" s="273"/>
      <c r="P5" s="273"/>
      <c r="Q5" s="272"/>
      <c r="R5" s="271"/>
      <c r="S5" s="270" t="s">
        <v>94</v>
      </c>
    </row>
    <row r="6" spans="1:19" ht="12.95" customHeight="1" x14ac:dyDescent="0.2">
      <c r="A6" s="269" t="s">
        <v>93</v>
      </c>
      <c r="B6" s="268"/>
      <c r="C6" s="267"/>
      <c r="D6" s="266" t="s">
        <v>92</v>
      </c>
      <c r="E6" s="265" t="s">
        <v>91</v>
      </c>
      <c r="F6" s="265" t="s">
        <v>90</v>
      </c>
      <c r="G6" s="264" t="s">
        <v>87</v>
      </c>
      <c r="H6" s="263"/>
      <c r="I6" s="262" t="s">
        <v>89</v>
      </c>
      <c r="K6" s="269" t="s">
        <v>93</v>
      </c>
      <c r="L6" s="268"/>
      <c r="M6" s="267"/>
      <c r="N6" s="266" t="s">
        <v>92</v>
      </c>
      <c r="O6" s="265" t="s">
        <v>91</v>
      </c>
      <c r="P6" s="265" t="s">
        <v>90</v>
      </c>
      <c r="Q6" s="264" t="s">
        <v>87</v>
      </c>
      <c r="R6" s="263"/>
      <c r="S6" s="262" t="s">
        <v>89</v>
      </c>
    </row>
    <row r="7" spans="1:19" ht="5.0999999999999996" customHeight="1" x14ac:dyDescent="0.2">
      <c r="A7" s="197"/>
      <c r="B7" s="197"/>
      <c r="K7" s="197"/>
      <c r="L7" s="197"/>
    </row>
    <row r="8" spans="1:19" ht="12.95" customHeight="1" x14ac:dyDescent="0.2">
      <c r="A8" s="239" t="s">
        <v>122</v>
      </c>
      <c r="B8" s="261"/>
      <c r="C8" s="260">
        <v>1</v>
      </c>
      <c r="D8" s="259">
        <v>139</v>
      </c>
      <c r="E8" s="258">
        <v>54</v>
      </c>
      <c r="F8" s="258">
        <v>4</v>
      </c>
      <c r="G8" s="257">
        <f>IF(ISBLANK(D8),"",D8+E8)</f>
        <v>193</v>
      </c>
      <c r="H8" s="224"/>
      <c r="I8" s="240"/>
      <c r="K8" s="239" t="s">
        <v>121</v>
      </c>
      <c r="L8" s="261"/>
      <c r="M8" s="260">
        <v>2</v>
      </c>
      <c r="N8" s="259">
        <v>141</v>
      </c>
      <c r="O8" s="258">
        <v>51</v>
      </c>
      <c r="P8" s="258">
        <v>6</v>
      </c>
      <c r="Q8" s="257">
        <f>IF(ISBLANK(N8),"",N8+O8)</f>
        <v>192</v>
      </c>
      <c r="R8" s="224"/>
      <c r="S8" s="240"/>
    </row>
    <row r="9" spans="1:19" ht="12.95" customHeight="1" x14ac:dyDescent="0.2">
      <c r="A9" s="233"/>
      <c r="B9" s="256"/>
      <c r="C9" s="244">
        <v>2</v>
      </c>
      <c r="D9" s="243">
        <v>126</v>
      </c>
      <c r="E9" s="242">
        <v>59</v>
      </c>
      <c r="F9" s="242">
        <v>5</v>
      </c>
      <c r="G9" s="241">
        <f>IF(ISBLANK(D9),"",D9+E9)</f>
        <v>185</v>
      </c>
      <c r="H9" s="224"/>
      <c r="I9" s="240"/>
      <c r="K9" s="233"/>
      <c r="L9" s="256"/>
      <c r="M9" s="244">
        <v>1</v>
      </c>
      <c r="N9" s="243">
        <v>129</v>
      </c>
      <c r="O9" s="242">
        <v>45</v>
      </c>
      <c r="P9" s="242">
        <v>7</v>
      </c>
      <c r="Q9" s="241">
        <f>IF(ISBLANK(N9),"",N9+O9)</f>
        <v>174</v>
      </c>
      <c r="R9" s="224"/>
      <c r="S9" s="240"/>
    </row>
    <row r="10" spans="1:19" ht="9.9499999999999993" customHeight="1" x14ac:dyDescent="0.2">
      <c r="A10" s="239" t="s">
        <v>120</v>
      </c>
      <c r="B10" s="238"/>
      <c r="C10" s="237"/>
      <c r="D10" s="236"/>
      <c r="E10" s="236"/>
      <c r="F10" s="236"/>
      <c r="G10" s="235" t="str">
        <f>IF(ISBLANK(D10),"",D10+E10)</f>
        <v/>
      </c>
      <c r="H10" s="224"/>
      <c r="I10" s="234"/>
      <c r="K10" s="239" t="s">
        <v>119</v>
      </c>
      <c r="L10" s="238"/>
      <c r="M10" s="237"/>
      <c r="N10" s="236"/>
      <c r="O10" s="236"/>
      <c r="P10" s="236"/>
      <c r="Q10" s="235" t="str">
        <f>IF(ISBLANK(N10),"",N10+O10)</f>
        <v/>
      </c>
      <c r="R10" s="224"/>
      <c r="S10" s="234"/>
    </row>
    <row r="11" spans="1:19" ht="9.9499999999999993" customHeight="1" thickBot="1" x14ac:dyDescent="0.25">
      <c r="A11" s="233"/>
      <c r="B11" s="232"/>
      <c r="C11" s="231"/>
      <c r="D11" s="230"/>
      <c r="E11" s="230"/>
      <c r="F11" s="230"/>
      <c r="G11" s="255" t="str">
        <f>IF(ISBLANK(D11),"",D11+E11)</f>
        <v/>
      </c>
      <c r="H11" s="224"/>
      <c r="I11" s="228">
        <f>IF(ISNUMBER(G13),IF(G13&gt;Q13,2,IF(G13=Q13,1,0)),"")</f>
        <v>2</v>
      </c>
      <c r="K11" s="233"/>
      <c r="L11" s="232"/>
      <c r="M11" s="231"/>
      <c r="N11" s="230"/>
      <c r="O11" s="230"/>
      <c r="P11" s="230"/>
      <c r="Q11" s="255" t="str">
        <f>IF(ISBLANK(N11),"",N11+O11)</f>
        <v/>
      </c>
      <c r="R11" s="224"/>
      <c r="S11" s="228">
        <f>IF(ISNUMBER(Q13),IF(G13&lt;Q13,2,IF(G13=Q13,1,0)),"")</f>
        <v>0</v>
      </c>
    </row>
    <row r="12" spans="1:19" ht="9.9499999999999993" hidden="1" customHeight="1" thickBot="1" x14ac:dyDescent="0.25">
      <c r="A12" s="227" t="s">
        <v>88</v>
      </c>
      <c r="B12" s="226"/>
      <c r="C12" s="225"/>
      <c r="D12" s="224"/>
      <c r="E12" s="224"/>
      <c r="F12" s="224"/>
      <c r="G12" s="224"/>
      <c r="H12" s="224"/>
      <c r="I12" s="223"/>
      <c r="K12" s="227" t="s">
        <v>88</v>
      </c>
      <c r="L12" s="226"/>
      <c r="M12" s="225"/>
      <c r="N12" s="224"/>
      <c r="O12" s="224"/>
      <c r="P12" s="224"/>
      <c r="Q12" s="224"/>
      <c r="R12" s="224"/>
      <c r="S12" s="223"/>
    </row>
    <row r="13" spans="1:19" ht="15.95" customHeight="1" thickBot="1" x14ac:dyDescent="0.25">
      <c r="A13" s="222">
        <v>10265</v>
      </c>
      <c r="B13" s="221"/>
      <c r="C13" s="220" t="s">
        <v>87</v>
      </c>
      <c r="D13" s="219">
        <f>IF(ISNUMBER(D8),SUM(D8:D11),"")</f>
        <v>265</v>
      </c>
      <c r="E13" s="218">
        <f>IF(ISNUMBER(E8),SUM(E8:E11),"")</f>
        <v>113</v>
      </c>
      <c r="F13" s="217">
        <f>IF(ISNUMBER(F8),SUM(F8:F11),"")</f>
        <v>9</v>
      </c>
      <c r="G13" s="216">
        <f>IF(ISNUMBER(G8),SUM(G8:G11),"")</f>
        <v>378</v>
      </c>
      <c r="H13" s="215"/>
      <c r="I13" s="214"/>
      <c r="K13" s="222">
        <v>23701</v>
      </c>
      <c r="L13" s="221"/>
      <c r="M13" s="220" t="s">
        <v>87</v>
      </c>
      <c r="N13" s="219">
        <f>IF(ISNUMBER(N8),SUM(N8:N11),"")</f>
        <v>270</v>
      </c>
      <c r="O13" s="218">
        <f>IF(ISNUMBER(O8),SUM(O8:O11),"")</f>
        <v>96</v>
      </c>
      <c r="P13" s="217">
        <f>IF(ISNUMBER(P8),SUM(P8:P11),"")</f>
        <v>13</v>
      </c>
      <c r="Q13" s="216">
        <f>IF(ISNUMBER(Q8),SUM(Q8:Q11),"")</f>
        <v>366</v>
      </c>
      <c r="R13" s="215"/>
      <c r="S13" s="214"/>
    </row>
    <row r="14" spans="1:19" ht="12.95" customHeight="1" thickTop="1" x14ac:dyDescent="0.2">
      <c r="A14" s="254" t="s">
        <v>118</v>
      </c>
      <c r="B14" s="253"/>
      <c r="C14" s="248">
        <v>1</v>
      </c>
      <c r="D14" s="247">
        <v>143</v>
      </c>
      <c r="E14" s="246">
        <v>62</v>
      </c>
      <c r="F14" s="246">
        <v>2</v>
      </c>
      <c r="G14" s="245">
        <f>IF(ISBLANK(D14),"",D14+E14)</f>
        <v>205</v>
      </c>
      <c r="H14" s="224"/>
      <c r="I14" s="240"/>
      <c r="K14" s="254" t="s">
        <v>117</v>
      </c>
      <c r="L14" s="253"/>
      <c r="M14" s="248">
        <v>2</v>
      </c>
      <c r="N14" s="247">
        <v>127</v>
      </c>
      <c r="O14" s="246">
        <v>45</v>
      </c>
      <c r="P14" s="246">
        <v>5</v>
      </c>
      <c r="Q14" s="245">
        <f>IF(ISBLANK(N14),"",N14+O14)</f>
        <v>172</v>
      </c>
      <c r="R14" s="224"/>
      <c r="S14" s="240"/>
    </row>
    <row r="15" spans="1:19" ht="12.95" customHeight="1" x14ac:dyDescent="0.2">
      <c r="A15" s="233"/>
      <c r="B15" s="232"/>
      <c r="C15" s="244">
        <v>2</v>
      </c>
      <c r="D15" s="243">
        <v>131</v>
      </c>
      <c r="E15" s="242">
        <v>40</v>
      </c>
      <c r="F15" s="242">
        <v>9</v>
      </c>
      <c r="G15" s="241">
        <f>IF(ISBLANK(D15),"",D15+E15)</f>
        <v>171</v>
      </c>
      <c r="H15" s="224"/>
      <c r="I15" s="240"/>
      <c r="K15" s="233"/>
      <c r="L15" s="232"/>
      <c r="M15" s="244">
        <v>1</v>
      </c>
      <c r="N15" s="243">
        <v>134</v>
      </c>
      <c r="O15" s="242">
        <v>62</v>
      </c>
      <c r="P15" s="242">
        <v>2</v>
      </c>
      <c r="Q15" s="241">
        <f>IF(ISBLANK(N15),"",N15+O15)</f>
        <v>196</v>
      </c>
      <c r="R15" s="224"/>
      <c r="S15" s="240"/>
    </row>
    <row r="16" spans="1:19" ht="9.9499999999999993" customHeight="1" x14ac:dyDescent="0.2">
      <c r="A16" s="239" t="s">
        <v>103</v>
      </c>
      <c r="B16" s="238"/>
      <c r="C16" s="237"/>
      <c r="D16" s="236"/>
      <c r="E16" s="236"/>
      <c r="F16" s="236"/>
      <c r="G16" s="235" t="str">
        <f>IF(ISBLANK(D16),"",D16+E16)</f>
        <v/>
      </c>
      <c r="H16" s="224"/>
      <c r="I16" s="234"/>
      <c r="K16" s="239" t="s">
        <v>116</v>
      </c>
      <c r="L16" s="238"/>
      <c r="M16" s="237"/>
      <c r="N16" s="236"/>
      <c r="O16" s="236"/>
      <c r="P16" s="236"/>
      <c r="Q16" s="235" t="str">
        <f>IF(ISBLANK(N16),"",N16+O16)</f>
        <v/>
      </c>
      <c r="R16" s="224"/>
      <c r="S16" s="234"/>
    </row>
    <row r="17" spans="1:19" ht="9.9499999999999993" customHeight="1" thickBot="1" x14ac:dyDescent="0.25">
      <c r="A17" s="233"/>
      <c r="B17" s="232"/>
      <c r="C17" s="231"/>
      <c r="D17" s="230"/>
      <c r="E17" s="230"/>
      <c r="F17" s="230"/>
      <c r="G17" s="229" t="str">
        <f>IF(ISBLANK(D17),"",D17+E17)</f>
        <v/>
      </c>
      <c r="H17" s="224"/>
      <c r="I17" s="228">
        <f>IF(ISNUMBER(G19),IF(G19&gt;Q19,2,IF(G19=Q19,1,0)),"")</f>
        <v>2</v>
      </c>
      <c r="K17" s="233"/>
      <c r="L17" s="232"/>
      <c r="M17" s="231"/>
      <c r="N17" s="230"/>
      <c r="O17" s="230"/>
      <c r="P17" s="230"/>
      <c r="Q17" s="229" t="str">
        <f>IF(ISBLANK(N17),"",N17+O17)</f>
        <v/>
      </c>
      <c r="R17" s="224"/>
      <c r="S17" s="228">
        <f>IF(ISNUMBER(Q19),IF(G19&lt;Q19,2,IF(G19=Q19,1,0)),"")</f>
        <v>0</v>
      </c>
    </row>
    <row r="18" spans="1:19" ht="9.9499999999999993" hidden="1" customHeight="1" thickBot="1" x14ac:dyDescent="0.25">
      <c r="A18" s="227" t="s">
        <v>88</v>
      </c>
      <c r="B18" s="226"/>
      <c r="C18" s="225"/>
      <c r="D18" s="224"/>
      <c r="E18" s="224"/>
      <c r="F18" s="224"/>
      <c r="G18" s="224"/>
      <c r="H18" s="224"/>
      <c r="I18" s="223"/>
      <c r="K18" s="227" t="s">
        <v>88</v>
      </c>
      <c r="L18" s="226"/>
      <c r="M18" s="225"/>
      <c r="N18" s="224"/>
      <c r="O18" s="224"/>
      <c r="P18" s="224"/>
      <c r="Q18" s="224"/>
      <c r="R18" s="224"/>
      <c r="S18" s="223"/>
    </row>
    <row r="19" spans="1:19" ht="15.95" customHeight="1" thickBot="1" x14ac:dyDescent="0.25">
      <c r="A19" s="222">
        <v>21699</v>
      </c>
      <c r="B19" s="221"/>
      <c r="C19" s="220" t="s">
        <v>87</v>
      </c>
      <c r="D19" s="219">
        <f>IF(ISNUMBER(D14),SUM(D14:D17),"")</f>
        <v>274</v>
      </c>
      <c r="E19" s="218">
        <f>IF(ISNUMBER(E14),SUM(E14:E17),"")</f>
        <v>102</v>
      </c>
      <c r="F19" s="217">
        <f>IF(ISNUMBER(F14),SUM(F14:F17),"")</f>
        <v>11</v>
      </c>
      <c r="G19" s="216">
        <f>IF(ISNUMBER(G14),SUM(G14:G17),"")</f>
        <v>376</v>
      </c>
      <c r="H19" s="215"/>
      <c r="I19" s="214"/>
      <c r="K19" s="222">
        <v>18116</v>
      </c>
      <c r="L19" s="221"/>
      <c r="M19" s="220" t="s">
        <v>87</v>
      </c>
      <c r="N19" s="219">
        <f>IF(ISNUMBER(N14),SUM(N14:N17),"")</f>
        <v>261</v>
      </c>
      <c r="O19" s="218">
        <f>IF(ISNUMBER(O14),SUM(O14:O17),"")</f>
        <v>107</v>
      </c>
      <c r="P19" s="217">
        <f>IF(ISNUMBER(P14),SUM(P14:P17),"")</f>
        <v>7</v>
      </c>
      <c r="Q19" s="216">
        <f>IF(ISNUMBER(Q14),SUM(Q14:Q17),"")</f>
        <v>368</v>
      </c>
      <c r="R19" s="215"/>
      <c r="S19" s="214"/>
    </row>
    <row r="20" spans="1:19" ht="12.95" customHeight="1" thickTop="1" x14ac:dyDescent="0.2">
      <c r="A20" s="239" t="s">
        <v>113</v>
      </c>
      <c r="B20" s="238"/>
      <c r="C20" s="248">
        <v>1</v>
      </c>
      <c r="D20" s="247">
        <v>152</v>
      </c>
      <c r="E20" s="246">
        <v>71</v>
      </c>
      <c r="F20" s="246">
        <v>1</v>
      </c>
      <c r="G20" s="245">
        <f>IF(ISBLANK(D20),"",D20+E20)</f>
        <v>223</v>
      </c>
      <c r="H20" s="224"/>
      <c r="I20" s="240"/>
      <c r="K20" s="239" t="s">
        <v>115</v>
      </c>
      <c r="L20" s="238"/>
      <c r="M20" s="248">
        <v>2</v>
      </c>
      <c r="N20" s="247">
        <v>137</v>
      </c>
      <c r="O20" s="246">
        <v>61</v>
      </c>
      <c r="P20" s="246">
        <v>1</v>
      </c>
      <c r="Q20" s="245">
        <f>IF(ISBLANK(N20),"",N20+O20)</f>
        <v>198</v>
      </c>
      <c r="R20" s="224"/>
      <c r="S20" s="240"/>
    </row>
    <row r="21" spans="1:19" ht="12.95" customHeight="1" x14ac:dyDescent="0.2">
      <c r="A21" s="233"/>
      <c r="B21" s="232"/>
      <c r="C21" s="244">
        <v>2</v>
      </c>
      <c r="D21" s="243">
        <v>149</v>
      </c>
      <c r="E21" s="242">
        <v>69</v>
      </c>
      <c r="F21" s="242">
        <v>2</v>
      </c>
      <c r="G21" s="241">
        <f>IF(ISBLANK(D21),"",D21+E21)</f>
        <v>218</v>
      </c>
      <c r="H21" s="224"/>
      <c r="I21" s="240"/>
      <c r="K21" s="233"/>
      <c r="L21" s="232"/>
      <c r="M21" s="244">
        <v>1</v>
      </c>
      <c r="N21" s="243">
        <v>135</v>
      </c>
      <c r="O21" s="242">
        <v>61</v>
      </c>
      <c r="P21" s="242">
        <v>4</v>
      </c>
      <c r="Q21" s="241">
        <f>IF(ISBLANK(N21),"",N21+O21)</f>
        <v>196</v>
      </c>
      <c r="R21" s="224"/>
      <c r="S21" s="240"/>
    </row>
    <row r="22" spans="1:19" ht="9.9499999999999993" customHeight="1" x14ac:dyDescent="0.2">
      <c r="A22" s="239" t="s">
        <v>114</v>
      </c>
      <c r="B22" s="238"/>
      <c r="C22" s="237"/>
      <c r="D22" s="236"/>
      <c r="E22" s="236"/>
      <c r="F22" s="236"/>
      <c r="G22" s="235" t="str">
        <f>IF(ISBLANK(D22),"",D22+E22)</f>
        <v/>
      </c>
      <c r="H22" s="224"/>
      <c r="I22" s="234"/>
      <c r="K22" s="239" t="s">
        <v>107</v>
      </c>
      <c r="L22" s="238"/>
      <c r="M22" s="237"/>
      <c r="N22" s="236"/>
      <c r="O22" s="236"/>
      <c r="P22" s="236"/>
      <c r="Q22" s="235" t="str">
        <f>IF(ISBLANK(N22),"",N22+O22)</f>
        <v/>
      </c>
      <c r="R22" s="224"/>
      <c r="S22" s="234"/>
    </row>
    <row r="23" spans="1:19" ht="9.9499999999999993" customHeight="1" thickBot="1" x14ac:dyDescent="0.25">
      <c r="A23" s="233"/>
      <c r="B23" s="232"/>
      <c r="C23" s="231"/>
      <c r="D23" s="230"/>
      <c r="E23" s="230"/>
      <c r="F23" s="230"/>
      <c r="G23" s="229" t="str">
        <f>IF(ISBLANK(D23),"",D23+E23)</f>
        <v/>
      </c>
      <c r="H23" s="224"/>
      <c r="I23" s="228">
        <f>IF(ISNUMBER(G25),IF(G25&gt;Q25,2,IF(G25=Q25,1,0)),"")</f>
        <v>2</v>
      </c>
      <c r="K23" s="233"/>
      <c r="L23" s="232"/>
      <c r="M23" s="231"/>
      <c r="N23" s="230"/>
      <c r="O23" s="230"/>
      <c r="P23" s="230"/>
      <c r="Q23" s="229" t="str">
        <f>IF(ISBLANK(N23),"",N23+O23)</f>
        <v/>
      </c>
      <c r="R23" s="224"/>
      <c r="S23" s="228">
        <f>IF(ISNUMBER(Q25),IF(G25&lt;Q25,2,IF(G25=Q25,1,0)),"")</f>
        <v>0</v>
      </c>
    </row>
    <row r="24" spans="1:19" ht="9.9499999999999993" hidden="1" customHeight="1" thickBot="1" x14ac:dyDescent="0.25">
      <c r="A24" s="227" t="s">
        <v>88</v>
      </c>
      <c r="B24" s="226"/>
      <c r="C24" s="225"/>
      <c r="D24" s="224"/>
      <c r="E24" s="224"/>
      <c r="F24" s="224"/>
      <c r="G24" s="224"/>
      <c r="H24" s="224"/>
      <c r="I24" s="223"/>
      <c r="K24" s="227" t="s">
        <v>88</v>
      </c>
      <c r="L24" s="226"/>
      <c r="M24" s="225"/>
      <c r="N24" s="224"/>
      <c r="O24" s="224"/>
      <c r="P24" s="224"/>
      <c r="Q24" s="224"/>
      <c r="R24" s="224"/>
      <c r="S24" s="223"/>
    </row>
    <row r="25" spans="1:19" ht="15.95" customHeight="1" thickBot="1" x14ac:dyDescent="0.25">
      <c r="A25" s="222">
        <v>1012</v>
      </c>
      <c r="B25" s="221"/>
      <c r="C25" s="220" t="s">
        <v>87</v>
      </c>
      <c r="D25" s="219">
        <f>IF(ISNUMBER(D20),SUM(D20:D23),"")</f>
        <v>301</v>
      </c>
      <c r="E25" s="218">
        <f>IF(ISNUMBER(E20),SUM(E20:E23),"")</f>
        <v>140</v>
      </c>
      <c r="F25" s="217">
        <f>IF(ISNUMBER(F20),SUM(F20:F23),"")</f>
        <v>3</v>
      </c>
      <c r="G25" s="216">
        <f>IF(ISNUMBER(G20),SUM(G20:G23),"")</f>
        <v>441</v>
      </c>
      <c r="H25" s="215"/>
      <c r="I25" s="214"/>
      <c r="K25" s="222">
        <v>12110</v>
      </c>
      <c r="L25" s="221"/>
      <c r="M25" s="220" t="s">
        <v>87</v>
      </c>
      <c r="N25" s="219">
        <f>IF(ISNUMBER(N20),SUM(N20:N23),"")</f>
        <v>272</v>
      </c>
      <c r="O25" s="218">
        <f>IF(ISNUMBER(O20),SUM(O20:O23),"")</f>
        <v>122</v>
      </c>
      <c r="P25" s="217">
        <f>IF(ISNUMBER(P20),SUM(P20:P23),"")</f>
        <v>5</v>
      </c>
      <c r="Q25" s="216">
        <f>IF(ISNUMBER(Q20),SUM(Q20:Q23),"")</f>
        <v>394</v>
      </c>
      <c r="R25" s="215"/>
      <c r="S25" s="214"/>
    </row>
    <row r="26" spans="1:19" ht="12.95" customHeight="1" thickTop="1" x14ac:dyDescent="0.2">
      <c r="A26" s="252" t="s">
        <v>113</v>
      </c>
      <c r="B26" s="251"/>
      <c r="C26" s="248">
        <v>1</v>
      </c>
      <c r="D26" s="247">
        <v>148</v>
      </c>
      <c r="E26" s="246">
        <v>75</v>
      </c>
      <c r="F26" s="246">
        <v>2</v>
      </c>
      <c r="G26" s="245">
        <f>IF(ISBLANK(D26),"",D26+E26)</f>
        <v>223</v>
      </c>
      <c r="H26" s="224"/>
      <c r="I26" s="240"/>
      <c r="K26" s="239" t="s">
        <v>112</v>
      </c>
      <c r="L26" s="238"/>
      <c r="M26" s="248">
        <v>2</v>
      </c>
      <c r="N26" s="247">
        <v>132</v>
      </c>
      <c r="O26" s="246">
        <v>43</v>
      </c>
      <c r="P26" s="246">
        <v>6</v>
      </c>
      <c r="Q26" s="245">
        <f>IF(ISBLANK(N26),"",N26+O26)</f>
        <v>175</v>
      </c>
      <c r="R26" s="224"/>
      <c r="S26" s="240"/>
    </row>
    <row r="27" spans="1:19" ht="12.95" customHeight="1" x14ac:dyDescent="0.2">
      <c r="A27" s="250"/>
      <c r="B27" s="249"/>
      <c r="C27" s="244">
        <v>2</v>
      </c>
      <c r="D27" s="243">
        <v>128</v>
      </c>
      <c r="E27" s="242">
        <v>59</v>
      </c>
      <c r="F27" s="242">
        <v>3</v>
      </c>
      <c r="G27" s="241">
        <f>IF(ISBLANK(D27),"",D27+E27)</f>
        <v>187</v>
      </c>
      <c r="H27" s="224"/>
      <c r="I27" s="240"/>
      <c r="K27" s="233"/>
      <c r="L27" s="232"/>
      <c r="M27" s="244">
        <v>1</v>
      </c>
      <c r="N27" s="243">
        <v>133</v>
      </c>
      <c r="O27" s="242">
        <v>34</v>
      </c>
      <c r="P27" s="242">
        <v>10</v>
      </c>
      <c r="Q27" s="241">
        <f>IF(ISBLANK(N27),"",N27+O27)</f>
        <v>167</v>
      </c>
      <c r="R27" s="224"/>
      <c r="S27" s="240"/>
    </row>
    <row r="28" spans="1:19" ht="9.9499999999999993" customHeight="1" x14ac:dyDescent="0.2">
      <c r="A28" s="252" t="s">
        <v>111</v>
      </c>
      <c r="B28" s="251"/>
      <c r="C28" s="237"/>
      <c r="D28" s="236"/>
      <c r="E28" s="236"/>
      <c r="F28" s="236"/>
      <c r="G28" s="235" t="str">
        <f>IF(ISBLANK(D28),"",D28+E28)</f>
        <v/>
      </c>
      <c r="H28" s="224"/>
      <c r="I28" s="234"/>
      <c r="K28" s="239" t="s">
        <v>110</v>
      </c>
      <c r="L28" s="238"/>
      <c r="M28" s="237"/>
      <c r="N28" s="236"/>
      <c r="O28" s="236"/>
      <c r="P28" s="236"/>
      <c r="Q28" s="235" t="str">
        <f>IF(ISBLANK(N28),"",N28+O28)</f>
        <v/>
      </c>
      <c r="R28" s="224"/>
      <c r="S28" s="234"/>
    </row>
    <row r="29" spans="1:19" ht="9.9499999999999993" customHeight="1" thickBot="1" x14ac:dyDescent="0.25">
      <c r="A29" s="250"/>
      <c r="B29" s="249"/>
      <c r="C29" s="231"/>
      <c r="D29" s="230"/>
      <c r="E29" s="230"/>
      <c r="F29" s="230"/>
      <c r="G29" s="229" t="str">
        <f>IF(ISBLANK(D29),"",D29+E29)</f>
        <v/>
      </c>
      <c r="H29" s="224"/>
      <c r="I29" s="228">
        <f>IF(ISNUMBER(G31),IF(G31&gt;Q31,2,IF(G31=Q31,1,0)),"")</f>
        <v>2</v>
      </c>
      <c r="K29" s="233"/>
      <c r="L29" s="232"/>
      <c r="M29" s="231"/>
      <c r="N29" s="230"/>
      <c r="O29" s="230"/>
      <c r="P29" s="230"/>
      <c r="Q29" s="229" t="str">
        <f>IF(ISBLANK(N29),"",N29+O29)</f>
        <v/>
      </c>
      <c r="R29" s="224"/>
      <c r="S29" s="228">
        <f>IF(ISNUMBER(Q31),IF(G31&lt;Q31,2,IF(G31=Q31,1,0)),"")</f>
        <v>0</v>
      </c>
    </row>
    <row r="30" spans="1:19" ht="9.9499999999999993" hidden="1" customHeight="1" thickBot="1" x14ac:dyDescent="0.25">
      <c r="A30" s="227" t="s">
        <v>88</v>
      </c>
      <c r="B30" s="226"/>
      <c r="C30" s="225"/>
      <c r="D30" s="224"/>
      <c r="E30" s="224"/>
      <c r="F30" s="224"/>
      <c r="G30" s="224"/>
      <c r="H30" s="224"/>
      <c r="I30" s="223"/>
      <c r="K30" s="227" t="s">
        <v>88</v>
      </c>
      <c r="L30" s="226"/>
      <c r="M30" s="225"/>
      <c r="N30" s="224"/>
      <c r="O30" s="224"/>
      <c r="P30" s="224"/>
      <c r="Q30" s="224"/>
      <c r="R30" s="224"/>
      <c r="S30" s="223"/>
    </row>
    <row r="31" spans="1:19" ht="15.95" customHeight="1" thickBot="1" x14ac:dyDescent="0.25">
      <c r="A31" s="222">
        <v>19901</v>
      </c>
      <c r="B31" s="221"/>
      <c r="C31" s="220" t="s">
        <v>87</v>
      </c>
      <c r="D31" s="219">
        <f>IF(ISNUMBER(D26),SUM(D26:D29),"")</f>
        <v>276</v>
      </c>
      <c r="E31" s="218">
        <f>IF(ISNUMBER(E26),SUM(E26:E29),"")</f>
        <v>134</v>
      </c>
      <c r="F31" s="217">
        <f>IF(ISNUMBER(F26),SUM(F26:F29),"")</f>
        <v>5</v>
      </c>
      <c r="G31" s="216">
        <f>IF(ISNUMBER(G26),SUM(G26:G29),"")</f>
        <v>410</v>
      </c>
      <c r="H31" s="215"/>
      <c r="I31" s="214"/>
      <c r="K31" s="222">
        <v>23055</v>
      </c>
      <c r="L31" s="221"/>
      <c r="M31" s="220" t="s">
        <v>87</v>
      </c>
      <c r="N31" s="219">
        <f>IF(ISNUMBER(N26),SUM(N26:N29),"")</f>
        <v>265</v>
      </c>
      <c r="O31" s="218">
        <f>IF(ISNUMBER(O26),SUM(O26:O29),"")</f>
        <v>77</v>
      </c>
      <c r="P31" s="217">
        <f>IF(ISNUMBER(P26),SUM(P26:P29),"")</f>
        <v>16</v>
      </c>
      <c r="Q31" s="216">
        <f>IF(ISNUMBER(Q26),SUM(Q26:Q29),"")</f>
        <v>342</v>
      </c>
      <c r="R31" s="215"/>
      <c r="S31" s="214"/>
    </row>
    <row r="32" spans="1:19" ht="12.95" customHeight="1" thickTop="1" x14ac:dyDescent="0.2">
      <c r="A32" s="252" t="s">
        <v>109</v>
      </c>
      <c r="B32" s="251"/>
      <c r="C32" s="248">
        <v>1</v>
      </c>
      <c r="D32" s="247">
        <v>148</v>
      </c>
      <c r="E32" s="246">
        <v>53</v>
      </c>
      <c r="F32" s="246">
        <v>3</v>
      </c>
      <c r="G32" s="245">
        <f>IF(ISBLANK(D32),"",D32+E32)</f>
        <v>201</v>
      </c>
      <c r="H32" s="224"/>
      <c r="I32" s="240"/>
      <c r="K32" s="239" t="s">
        <v>108</v>
      </c>
      <c r="L32" s="238"/>
      <c r="M32" s="248">
        <v>2</v>
      </c>
      <c r="N32" s="247">
        <v>132</v>
      </c>
      <c r="O32" s="246">
        <v>63</v>
      </c>
      <c r="P32" s="246">
        <v>2</v>
      </c>
      <c r="Q32" s="245">
        <f>IF(ISBLANK(N32),"",N32+O32)</f>
        <v>195</v>
      </c>
      <c r="R32" s="224"/>
      <c r="S32" s="240"/>
    </row>
    <row r="33" spans="1:19" ht="12.95" customHeight="1" x14ac:dyDescent="0.2">
      <c r="A33" s="250"/>
      <c r="B33" s="249"/>
      <c r="C33" s="244">
        <v>2</v>
      </c>
      <c r="D33" s="243">
        <v>129</v>
      </c>
      <c r="E33" s="242">
        <v>52</v>
      </c>
      <c r="F33" s="242">
        <v>4</v>
      </c>
      <c r="G33" s="241">
        <f>IF(ISBLANK(D33),"",D33+E33)</f>
        <v>181</v>
      </c>
      <c r="H33" s="224"/>
      <c r="I33" s="240"/>
      <c r="K33" s="233"/>
      <c r="L33" s="232"/>
      <c r="M33" s="244">
        <v>1</v>
      </c>
      <c r="N33" s="243">
        <v>146</v>
      </c>
      <c r="O33" s="242">
        <v>63</v>
      </c>
      <c r="P33" s="242">
        <v>1</v>
      </c>
      <c r="Q33" s="241">
        <f>IF(ISBLANK(N33),"",N33+O33)</f>
        <v>209</v>
      </c>
      <c r="R33" s="224"/>
      <c r="S33" s="240"/>
    </row>
    <row r="34" spans="1:19" ht="9.9499999999999993" customHeight="1" x14ac:dyDescent="0.2">
      <c r="A34" s="252" t="s">
        <v>107</v>
      </c>
      <c r="B34" s="251"/>
      <c r="C34" s="237"/>
      <c r="D34" s="236"/>
      <c r="E34" s="236"/>
      <c r="F34" s="236"/>
      <c r="G34" s="235" t="str">
        <f>IF(ISBLANK(D34),"",D34+E34)</f>
        <v/>
      </c>
      <c r="H34" s="224"/>
      <c r="I34" s="234"/>
      <c r="K34" s="239" t="s">
        <v>106</v>
      </c>
      <c r="L34" s="238"/>
      <c r="M34" s="237"/>
      <c r="N34" s="236"/>
      <c r="O34" s="236"/>
      <c r="P34" s="236"/>
      <c r="Q34" s="235" t="str">
        <f>IF(ISBLANK(N34),"",N34+O34)</f>
        <v/>
      </c>
      <c r="R34" s="224"/>
      <c r="S34" s="234"/>
    </row>
    <row r="35" spans="1:19" ht="9.9499999999999993" customHeight="1" thickBot="1" x14ac:dyDescent="0.25">
      <c r="A35" s="250"/>
      <c r="B35" s="249"/>
      <c r="C35" s="231"/>
      <c r="D35" s="230"/>
      <c r="E35" s="230"/>
      <c r="F35" s="230"/>
      <c r="G35" s="229" t="str">
        <f>IF(ISBLANK(D35),"",D35+E35)</f>
        <v/>
      </c>
      <c r="H35" s="224"/>
      <c r="I35" s="228">
        <f>IF(ISNUMBER(G37),IF(G37&gt;Q37,2,IF(G37=Q37,1,0)),"")</f>
        <v>0</v>
      </c>
      <c r="K35" s="233"/>
      <c r="L35" s="232"/>
      <c r="M35" s="231"/>
      <c r="N35" s="230"/>
      <c r="O35" s="230"/>
      <c r="P35" s="230"/>
      <c r="Q35" s="229" t="str">
        <f>IF(ISBLANK(N35),"",N35+O35)</f>
        <v/>
      </c>
      <c r="R35" s="224"/>
      <c r="S35" s="228">
        <f>IF(ISNUMBER(Q37),IF(G37&lt;Q37,2,IF(G37=Q37,1,0)),"")</f>
        <v>2</v>
      </c>
    </row>
    <row r="36" spans="1:19" ht="9.9499999999999993" hidden="1" customHeight="1" thickBot="1" x14ac:dyDescent="0.25">
      <c r="A36" s="227" t="s">
        <v>88</v>
      </c>
      <c r="B36" s="226"/>
      <c r="C36" s="225"/>
      <c r="D36" s="224"/>
      <c r="E36" s="224"/>
      <c r="F36" s="224"/>
      <c r="G36" s="224"/>
      <c r="H36" s="224"/>
      <c r="I36" s="223"/>
      <c r="K36" s="227" t="s">
        <v>88</v>
      </c>
      <c r="L36" s="226"/>
      <c r="M36" s="225"/>
      <c r="N36" s="224"/>
      <c r="O36" s="224"/>
      <c r="P36" s="224"/>
      <c r="Q36" s="224"/>
      <c r="R36" s="224"/>
      <c r="S36" s="223"/>
    </row>
    <row r="37" spans="1:19" ht="15.95" customHeight="1" thickBot="1" x14ac:dyDescent="0.25">
      <c r="A37" s="222">
        <v>13003</v>
      </c>
      <c r="B37" s="221"/>
      <c r="C37" s="220" t="s">
        <v>87</v>
      </c>
      <c r="D37" s="219">
        <f>IF(ISNUMBER(D32),SUM(D32:D35),"")</f>
        <v>277</v>
      </c>
      <c r="E37" s="218">
        <f>IF(ISNUMBER(E32),SUM(E32:E35),"")</f>
        <v>105</v>
      </c>
      <c r="F37" s="217">
        <f>IF(ISNUMBER(F32),SUM(F32:F35),"")</f>
        <v>7</v>
      </c>
      <c r="G37" s="216">
        <f>IF(ISNUMBER(G32),SUM(G32:G35),"")</f>
        <v>382</v>
      </c>
      <c r="H37" s="215"/>
      <c r="I37" s="214"/>
      <c r="K37" s="222">
        <v>14189</v>
      </c>
      <c r="L37" s="221"/>
      <c r="M37" s="220" t="s">
        <v>87</v>
      </c>
      <c r="N37" s="219">
        <f>IF(ISNUMBER(N32),SUM(N32:N35),"")</f>
        <v>278</v>
      </c>
      <c r="O37" s="218">
        <f>IF(ISNUMBER(O32),SUM(O32:O35),"")</f>
        <v>126</v>
      </c>
      <c r="P37" s="217">
        <f>IF(ISNUMBER(P32),SUM(P32:P35),"")</f>
        <v>3</v>
      </c>
      <c r="Q37" s="216">
        <f>IF(ISNUMBER(Q32),SUM(Q32:Q35),"")</f>
        <v>404</v>
      </c>
      <c r="R37" s="215"/>
      <c r="S37" s="214"/>
    </row>
    <row r="38" spans="1:19" ht="12.95" customHeight="1" thickTop="1" x14ac:dyDescent="0.2">
      <c r="A38" s="239" t="s">
        <v>105</v>
      </c>
      <c r="B38" s="238"/>
      <c r="C38" s="248">
        <v>1</v>
      </c>
      <c r="D38" s="247">
        <v>135</v>
      </c>
      <c r="E38" s="246">
        <v>62</v>
      </c>
      <c r="F38" s="246">
        <v>4</v>
      </c>
      <c r="G38" s="245">
        <f>IF(ISBLANK(D38),"",D38+E38)</f>
        <v>197</v>
      </c>
      <c r="H38" s="224"/>
      <c r="I38" s="240"/>
      <c r="K38" s="239" t="s">
        <v>104</v>
      </c>
      <c r="L38" s="238"/>
      <c r="M38" s="248">
        <v>2</v>
      </c>
      <c r="N38" s="247">
        <v>142</v>
      </c>
      <c r="O38" s="246">
        <v>49</v>
      </c>
      <c r="P38" s="246">
        <v>4</v>
      </c>
      <c r="Q38" s="245">
        <f>IF(ISBLANK(N38),"",N38+O38)</f>
        <v>191</v>
      </c>
      <c r="R38" s="224"/>
      <c r="S38" s="240"/>
    </row>
    <row r="39" spans="1:19" ht="12.95" customHeight="1" x14ac:dyDescent="0.2">
      <c r="A39" s="233"/>
      <c r="B39" s="232"/>
      <c r="C39" s="244">
        <v>2</v>
      </c>
      <c r="D39" s="243">
        <v>146</v>
      </c>
      <c r="E39" s="242">
        <v>63</v>
      </c>
      <c r="F39" s="242">
        <v>4</v>
      </c>
      <c r="G39" s="241">
        <f>IF(ISBLANK(D39),"",D39+E39)</f>
        <v>209</v>
      </c>
      <c r="H39" s="224"/>
      <c r="I39" s="240"/>
      <c r="K39" s="233"/>
      <c r="L39" s="232"/>
      <c r="M39" s="244">
        <v>1</v>
      </c>
      <c r="N39" s="243">
        <v>143</v>
      </c>
      <c r="O39" s="242">
        <v>63</v>
      </c>
      <c r="P39" s="242">
        <v>4</v>
      </c>
      <c r="Q39" s="241">
        <f>IF(ISBLANK(N39),"",N39+O39)</f>
        <v>206</v>
      </c>
      <c r="R39" s="224"/>
      <c r="S39" s="240"/>
    </row>
    <row r="40" spans="1:19" ht="9.9499999999999993" customHeight="1" x14ac:dyDescent="0.2">
      <c r="A40" s="239" t="s">
        <v>103</v>
      </c>
      <c r="B40" s="238"/>
      <c r="C40" s="237"/>
      <c r="D40" s="236"/>
      <c r="E40" s="236"/>
      <c r="F40" s="236"/>
      <c r="G40" s="235" t="str">
        <f>IF(ISBLANK(D40),"",D40+E40)</f>
        <v/>
      </c>
      <c r="H40" s="224"/>
      <c r="I40" s="234"/>
      <c r="K40" s="239" t="s">
        <v>102</v>
      </c>
      <c r="L40" s="238"/>
      <c r="M40" s="237"/>
      <c r="N40" s="236"/>
      <c r="O40" s="236"/>
      <c r="P40" s="236"/>
      <c r="Q40" s="235" t="str">
        <f>IF(ISBLANK(N40),"",N40+O40)</f>
        <v/>
      </c>
      <c r="R40" s="224"/>
      <c r="S40" s="234"/>
    </row>
    <row r="41" spans="1:19" ht="9.9499999999999993" customHeight="1" thickBot="1" x14ac:dyDescent="0.25">
      <c r="A41" s="233"/>
      <c r="B41" s="232"/>
      <c r="C41" s="231"/>
      <c r="D41" s="230"/>
      <c r="E41" s="230"/>
      <c r="F41" s="230"/>
      <c r="G41" s="229" t="str">
        <f>IF(ISBLANK(D41),"",D41+E41)</f>
        <v/>
      </c>
      <c r="H41" s="224"/>
      <c r="I41" s="228">
        <f>IF(ISNUMBER(G43),IF(G43&gt;Q43,2,IF(G43=Q43,1,0)),"")</f>
        <v>2</v>
      </c>
      <c r="K41" s="233"/>
      <c r="L41" s="232"/>
      <c r="M41" s="231"/>
      <c r="N41" s="230"/>
      <c r="O41" s="230"/>
      <c r="P41" s="230"/>
      <c r="Q41" s="229" t="str">
        <f>IF(ISBLANK(N41),"",N41+O41)</f>
        <v/>
      </c>
      <c r="R41" s="224"/>
      <c r="S41" s="228">
        <f>IF(ISNUMBER(Q43),IF(G43&lt;Q43,2,IF(G43=Q43,1,0)),"")</f>
        <v>0</v>
      </c>
    </row>
    <row r="42" spans="1:19" ht="9.9499999999999993" hidden="1" customHeight="1" thickBot="1" x14ac:dyDescent="0.25">
      <c r="A42" s="227" t="s">
        <v>88</v>
      </c>
      <c r="B42" s="226"/>
      <c r="C42" s="225"/>
      <c r="D42" s="224"/>
      <c r="E42" s="224"/>
      <c r="F42" s="224"/>
      <c r="G42" s="224"/>
      <c r="H42" s="224"/>
      <c r="I42" s="223"/>
      <c r="K42" s="227" t="s">
        <v>88</v>
      </c>
      <c r="L42" s="226"/>
      <c r="M42" s="225"/>
      <c r="N42" s="224"/>
      <c r="O42" s="224"/>
      <c r="P42" s="224"/>
      <c r="Q42" s="224"/>
      <c r="R42" s="224"/>
      <c r="S42" s="223"/>
    </row>
    <row r="43" spans="1:19" ht="15.95" customHeight="1" thickBot="1" x14ac:dyDescent="0.25">
      <c r="A43" s="222">
        <v>13002</v>
      </c>
      <c r="B43" s="221"/>
      <c r="C43" s="220" t="s">
        <v>87</v>
      </c>
      <c r="D43" s="219">
        <f>IF(ISNUMBER(D38),SUM(D38:D41),"")</f>
        <v>281</v>
      </c>
      <c r="E43" s="218">
        <f>IF(ISNUMBER(E38),SUM(E38:E41),"")</f>
        <v>125</v>
      </c>
      <c r="F43" s="217">
        <f>IF(ISNUMBER(F38),SUM(F38:F41),"")</f>
        <v>8</v>
      </c>
      <c r="G43" s="216">
        <f>IF(ISNUMBER(G38),SUM(G38:G41),"")</f>
        <v>406</v>
      </c>
      <c r="H43" s="215"/>
      <c r="I43" s="214"/>
      <c r="K43" s="222">
        <v>12109</v>
      </c>
      <c r="L43" s="221"/>
      <c r="M43" s="220" t="s">
        <v>87</v>
      </c>
      <c r="N43" s="219">
        <f>IF(ISNUMBER(N38),SUM(N38:N41),"")</f>
        <v>285</v>
      </c>
      <c r="O43" s="218">
        <f>IF(ISNUMBER(O38),SUM(O38:O41),"")</f>
        <v>112</v>
      </c>
      <c r="P43" s="217">
        <f>IF(ISNUMBER(P38),SUM(P38:P41),"")</f>
        <v>8</v>
      </c>
      <c r="Q43" s="216">
        <f>IF(ISNUMBER(Q38),SUM(Q38:Q41),"")</f>
        <v>397</v>
      </c>
      <c r="R43" s="215"/>
      <c r="S43" s="214"/>
    </row>
    <row r="44" spans="1:19" ht="5.0999999999999996" customHeight="1" thickTop="1" thickBot="1" x14ac:dyDescent="0.25"/>
    <row r="45" spans="1:19" ht="20.100000000000001" customHeight="1" thickBot="1" x14ac:dyDescent="0.25">
      <c r="A45" s="213"/>
      <c r="B45" s="212"/>
      <c r="C45" s="211" t="s">
        <v>86</v>
      </c>
      <c r="D45" s="210">
        <f>IF(ISNUMBER(D13),SUM(D13,D19,D25,D31,D37,D43),"")</f>
        <v>1674</v>
      </c>
      <c r="E45" s="209">
        <f>IF(ISNUMBER(E13),SUM(E13,E19,E25,E31,E37,E43),"")</f>
        <v>719</v>
      </c>
      <c r="F45" s="208">
        <f>IF(ISNUMBER(F13),SUM(F13,F19,F25,F31,F37,F43),"")</f>
        <v>43</v>
      </c>
      <c r="G45" s="207">
        <f>IF(ISNUMBER(G13),SUM(G13,G19,G25,G31,G37,G43),"")</f>
        <v>2393</v>
      </c>
      <c r="H45" s="206"/>
      <c r="I45" s="205">
        <f>IF(ISNUMBER(G45),IF(G45&gt;Q45,4,IF(G45=Q45,2,0)),"")</f>
        <v>4</v>
      </c>
      <c r="K45" s="213"/>
      <c r="L45" s="212"/>
      <c r="M45" s="211" t="s">
        <v>86</v>
      </c>
      <c r="N45" s="210">
        <f>IF(ISNUMBER(N13),SUM(N13,N19,N25,N31,N37,N43),"")</f>
        <v>1631</v>
      </c>
      <c r="O45" s="209">
        <f>IF(ISNUMBER(O13),SUM(O13,O19,O25,O31,O37,O43),"")</f>
        <v>640</v>
      </c>
      <c r="P45" s="208">
        <f>IF(ISNUMBER(P13),SUM(P13,P19,P25,P31,P37,P43),"")</f>
        <v>52</v>
      </c>
      <c r="Q45" s="207">
        <f>IF(ISNUMBER(Q13),SUM(Q13,Q19,Q25,Q31,Q37,Q43),"")</f>
        <v>2271</v>
      </c>
      <c r="R45" s="206"/>
      <c r="S45" s="205">
        <f>IF(ISNUMBER(Q45),IF(G45&lt;Q45,4,IF(G45=Q45,2,0)),"")</f>
        <v>0</v>
      </c>
    </row>
    <row r="46" spans="1:19" ht="5.0999999999999996" customHeight="1" thickBot="1" x14ac:dyDescent="0.25"/>
    <row r="47" spans="1:19" ht="21.95" customHeight="1" thickBot="1" x14ac:dyDescent="0.25">
      <c r="A47" s="200"/>
      <c r="B47" s="192" t="s">
        <v>84</v>
      </c>
      <c r="C47" s="204"/>
      <c r="D47" s="204"/>
      <c r="E47" s="204"/>
      <c r="G47" s="203" t="s">
        <v>82</v>
      </c>
      <c r="H47" s="202"/>
      <c r="I47" s="201">
        <f>IF(ISNUMBER(I11),SUM(I11,I17,I23,I29,I35,I41,I45),"")</f>
        <v>14</v>
      </c>
      <c r="K47" s="200"/>
      <c r="L47" s="192" t="s">
        <v>84</v>
      </c>
      <c r="M47" s="204"/>
      <c r="N47" s="204"/>
      <c r="O47" s="204"/>
      <c r="Q47" s="203" t="s">
        <v>82</v>
      </c>
      <c r="R47" s="202"/>
      <c r="S47" s="201">
        <f>IF(ISNUMBER(S11),SUM(S11,S17,S23,S29,S35,S41,S45),"")</f>
        <v>2</v>
      </c>
    </row>
    <row r="48" spans="1:19" ht="20.100000000000001" customHeight="1" x14ac:dyDescent="0.2">
      <c r="A48" s="200"/>
      <c r="B48" s="192" t="s">
        <v>78</v>
      </c>
      <c r="C48" s="199"/>
      <c r="D48" s="199"/>
      <c r="E48" s="199"/>
      <c r="F48" s="193"/>
      <c r="G48" s="193"/>
      <c r="H48" s="193"/>
      <c r="I48" s="193"/>
      <c r="J48" s="193"/>
      <c r="K48" s="200"/>
      <c r="L48" s="192" t="s">
        <v>78</v>
      </c>
      <c r="M48" s="199"/>
      <c r="N48" s="199"/>
      <c r="O48" s="199"/>
      <c r="P48" s="198"/>
      <c r="Q48" s="197"/>
      <c r="R48" s="197"/>
      <c r="S48" s="197"/>
    </row>
    <row r="49" spans="1:19" ht="20.25" customHeight="1" x14ac:dyDescent="0.2">
      <c r="A49" s="192" t="s">
        <v>81</v>
      </c>
      <c r="B49" s="192" t="s">
        <v>80</v>
      </c>
      <c r="C49" s="196"/>
      <c r="D49" s="196"/>
      <c r="E49" s="196"/>
      <c r="F49" s="196"/>
      <c r="G49" s="196"/>
      <c r="H49" s="196"/>
      <c r="I49" s="192"/>
      <c r="J49" s="192"/>
      <c r="K49" s="192" t="s">
        <v>79</v>
      </c>
      <c r="L49" s="195"/>
      <c r="M49" s="195"/>
      <c r="O49" s="192" t="s">
        <v>78</v>
      </c>
      <c r="P49" s="194"/>
      <c r="Q49" s="194"/>
      <c r="R49" s="194"/>
      <c r="S49" s="194"/>
    </row>
    <row r="50" spans="1:19" ht="9.75" customHeight="1" x14ac:dyDescent="0.2">
      <c r="A50" s="192"/>
      <c r="B50" s="192"/>
      <c r="C50" s="191"/>
      <c r="D50" s="191"/>
      <c r="E50" s="191"/>
      <c r="F50" s="191"/>
      <c r="G50" s="191"/>
      <c r="H50" s="191"/>
      <c r="I50" s="192"/>
      <c r="J50" s="192"/>
      <c r="K50" s="192"/>
      <c r="L50" s="193"/>
      <c r="M50" s="193"/>
      <c r="O50" s="192"/>
      <c r="P50" s="191"/>
      <c r="Q50" s="191"/>
      <c r="R50" s="191"/>
      <c r="S50" s="191"/>
    </row>
    <row r="51" spans="1:19" ht="30" customHeight="1" x14ac:dyDescent="0.3">
      <c r="A51" s="190" t="s">
        <v>77</v>
      </c>
    </row>
    <row r="52" spans="1:19" ht="20.100000000000001" customHeight="1" x14ac:dyDescent="0.2">
      <c r="B52" s="185" t="s">
        <v>76</v>
      </c>
      <c r="C52" s="189" t="s">
        <v>53</v>
      </c>
      <c r="D52" s="189"/>
      <c r="I52" s="185" t="s">
        <v>75</v>
      </c>
      <c r="J52" s="188">
        <v>20</v>
      </c>
      <c r="K52" s="188"/>
    </row>
    <row r="53" spans="1:19" ht="20.100000000000001" customHeight="1" x14ac:dyDescent="0.2">
      <c r="B53" s="185" t="s">
        <v>74</v>
      </c>
      <c r="C53" s="187" t="s">
        <v>17</v>
      </c>
      <c r="D53" s="187"/>
      <c r="I53" s="185" t="s">
        <v>73</v>
      </c>
      <c r="J53" s="186">
        <v>2</v>
      </c>
      <c r="K53" s="186"/>
      <c r="P53" s="185" t="s">
        <v>72</v>
      </c>
      <c r="Q53" s="184">
        <v>42597</v>
      </c>
      <c r="R53" s="183"/>
      <c r="S53" s="183"/>
    </row>
    <row r="54" spans="1:19" ht="9.9499999999999993" customHeight="1" x14ac:dyDescent="0.2"/>
    <row r="55" spans="1:19" ht="15" customHeight="1" x14ac:dyDescent="0.2">
      <c r="A55" s="182" t="s">
        <v>71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0"/>
    </row>
    <row r="56" spans="1:19" ht="90" customHeight="1" x14ac:dyDescent="0.2">
      <c r="A56" s="137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5"/>
    </row>
    <row r="57" spans="1:19" ht="5.0999999999999996" customHeight="1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ht="15" customHeight="1" x14ac:dyDescent="0.2">
      <c r="A58" s="179" t="s">
        <v>70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7"/>
    </row>
    <row r="59" spans="1:19" ht="6.75" customHeight="1" x14ac:dyDescent="0.2">
      <c r="A59" s="176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74"/>
    </row>
    <row r="60" spans="1:19" ht="18" customHeight="1" x14ac:dyDescent="0.2">
      <c r="A60" s="175" t="s">
        <v>69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8" t="s">
        <v>68</v>
      </c>
      <c r="L60" s="147"/>
      <c r="M60" s="147"/>
      <c r="N60" s="147"/>
      <c r="O60" s="147"/>
      <c r="P60" s="147"/>
      <c r="Q60" s="147"/>
      <c r="R60" s="147"/>
      <c r="S60" s="174"/>
    </row>
    <row r="61" spans="1:19" ht="18" customHeight="1" x14ac:dyDescent="0.2">
      <c r="A61" s="173"/>
      <c r="B61" s="170" t="s">
        <v>67</v>
      </c>
      <c r="C61" s="169"/>
      <c r="D61" s="171"/>
      <c r="E61" s="170" t="s">
        <v>66</v>
      </c>
      <c r="F61" s="169"/>
      <c r="G61" s="169"/>
      <c r="H61" s="169"/>
      <c r="I61" s="171"/>
      <c r="J61" s="147"/>
      <c r="K61" s="172"/>
      <c r="L61" s="170" t="s">
        <v>67</v>
      </c>
      <c r="M61" s="169"/>
      <c r="N61" s="171"/>
      <c r="O61" s="170" t="s">
        <v>66</v>
      </c>
      <c r="P61" s="169"/>
      <c r="Q61" s="169"/>
      <c r="R61" s="169"/>
      <c r="S61" s="168"/>
    </row>
    <row r="62" spans="1:19" ht="18" customHeight="1" x14ac:dyDescent="0.2">
      <c r="A62" s="167" t="s">
        <v>65</v>
      </c>
      <c r="B62" s="163" t="s">
        <v>64</v>
      </c>
      <c r="C62" s="165"/>
      <c r="D62" s="164" t="s">
        <v>63</v>
      </c>
      <c r="E62" s="163" t="s">
        <v>64</v>
      </c>
      <c r="F62" s="162"/>
      <c r="G62" s="162"/>
      <c r="H62" s="161"/>
      <c r="I62" s="164" t="s">
        <v>63</v>
      </c>
      <c r="J62" s="147"/>
      <c r="K62" s="166" t="s">
        <v>65</v>
      </c>
      <c r="L62" s="163" t="s">
        <v>64</v>
      </c>
      <c r="M62" s="165"/>
      <c r="N62" s="164" t="s">
        <v>63</v>
      </c>
      <c r="O62" s="163" t="s">
        <v>64</v>
      </c>
      <c r="P62" s="162"/>
      <c r="Q62" s="162"/>
      <c r="R62" s="161"/>
      <c r="S62" s="160" t="s">
        <v>63</v>
      </c>
    </row>
    <row r="63" spans="1:19" ht="18" customHeight="1" x14ac:dyDescent="0.2">
      <c r="A63" s="159"/>
      <c r="B63" s="155"/>
      <c r="C63" s="153"/>
      <c r="D63" s="156"/>
      <c r="E63" s="155"/>
      <c r="F63" s="154"/>
      <c r="G63" s="154"/>
      <c r="H63" s="153"/>
      <c r="I63" s="156"/>
      <c r="J63" s="158"/>
      <c r="K63" s="157"/>
      <c r="L63" s="155"/>
      <c r="M63" s="153"/>
      <c r="N63" s="156"/>
      <c r="O63" s="155"/>
      <c r="P63" s="154"/>
      <c r="Q63" s="154"/>
      <c r="R63" s="153"/>
      <c r="S63" s="152"/>
    </row>
    <row r="64" spans="1:19" ht="18" customHeight="1" x14ac:dyDescent="0.2">
      <c r="A64" s="159"/>
      <c r="B64" s="155"/>
      <c r="C64" s="153"/>
      <c r="D64" s="156"/>
      <c r="E64" s="155"/>
      <c r="F64" s="154"/>
      <c r="G64" s="154"/>
      <c r="H64" s="153"/>
      <c r="I64" s="156"/>
      <c r="J64" s="158"/>
      <c r="K64" s="157"/>
      <c r="L64" s="155"/>
      <c r="M64" s="153"/>
      <c r="N64" s="156"/>
      <c r="O64" s="155"/>
      <c r="P64" s="154"/>
      <c r="Q64" s="154"/>
      <c r="R64" s="153"/>
      <c r="S64" s="152"/>
    </row>
    <row r="65" spans="1:19" ht="11.25" customHeight="1" x14ac:dyDescent="0.2">
      <c r="A65" s="151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49"/>
    </row>
    <row r="66" spans="1:19" ht="3.75" customHeight="1" x14ac:dyDescent="0.2">
      <c r="A66" s="148"/>
      <c r="B66" s="147"/>
      <c r="C66" s="147"/>
      <c r="D66" s="147"/>
      <c r="E66" s="147"/>
      <c r="F66" s="147"/>
      <c r="G66" s="147"/>
      <c r="H66" s="147"/>
      <c r="I66" s="147"/>
      <c r="J66" s="147"/>
      <c r="K66" s="148"/>
      <c r="L66" s="147"/>
      <c r="M66" s="147"/>
      <c r="N66" s="147"/>
      <c r="O66" s="147"/>
      <c r="P66" s="147"/>
      <c r="Q66" s="147"/>
      <c r="R66" s="147"/>
      <c r="S66" s="147"/>
    </row>
    <row r="67" spans="1:19" ht="19.5" customHeight="1" x14ac:dyDescent="0.2">
      <c r="A67" s="146" t="s">
        <v>62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4"/>
    </row>
    <row r="68" spans="1:19" ht="90" customHeight="1" x14ac:dyDescent="0.2">
      <c r="A68" s="143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1"/>
    </row>
    <row r="69" spans="1:19" ht="5.0999999999999996" customHeight="1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</row>
    <row r="70" spans="1:19" ht="15" customHeight="1" x14ac:dyDescent="0.2">
      <c r="A70" s="140" t="s">
        <v>61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8"/>
    </row>
    <row r="71" spans="1:19" ht="90" customHeight="1" x14ac:dyDescent="0.2">
      <c r="A71" s="137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5"/>
    </row>
    <row r="72" spans="1:19" ht="30" customHeight="1" x14ac:dyDescent="0.2">
      <c r="A72" s="134" t="s">
        <v>60</v>
      </c>
      <c r="B72" s="134"/>
      <c r="C72" s="133"/>
      <c r="D72" s="133"/>
      <c r="E72" s="133"/>
      <c r="F72" s="133"/>
      <c r="G72" s="133"/>
      <c r="H72" s="133"/>
    </row>
    <row r="73" spans="1:19" x14ac:dyDescent="0.2">
      <c r="K73" s="129" t="s">
        <v>59</v>
      </c>
      <c r="L73" s="131" t="s">
        <v>58</v>
      </c>
      <c r="M73" s="132"/>
      <c r="N73" s="132"/>
      <c r="O73" s="131" t="s">
        <v>57</v>
      </c>
      <c r="P73" s="130"/>
    </row>
    <row r="74" spans="1:19" x14ac:dyDescent="0.2">
      <c r="K74" s="129" t="s">
        <v>56</v>
      </c>
      <c r="L74" s="131" t="s">
        <v>55</v>
      </c>
      <c r="M74" s="132"/>
      <c r="N74" s="132"/>
      <c r="O74" s="131" t="s">
        <v>54</v>
      </c>
      <c r="P74" s="130"/>
    </row>
    <row r="75" spans="1:19" x14ac:dyDescent="0.2">
      <c r="K75" s="129" t="s">
        <v>53</v>
      </c>
      <c r="L75" s="131" t="s">
        <v>52</v>
      </c>
      <c r="M75" s="132"/>
      <c r="N75" s="132"/>
      <c r="O75" s="131" t="s">
        <v>51</v>
      </c>
      <c r="P75" s="130"/>
    </row>
    <row r="76" spans="1:19" x14ac:dyDescent="0.2">
      <c r="K76" s="129" t="s">
        <v>50</v>
      </c>
      <c r="L76" s="131" t="s">
        <v>49</v>
      </c>
      <c r="M76" s="132"/>
      <c r="N76" s="132"/>
      <c r="O76" s="131" t="s">
        <v>48</v>
      </c>
      <c r="P76" s="130"/>
    </row>
    <row r="77" spans="1:19" x14ac:dyDescent="0.2">
      <c r="K77" s="129" t="s">
        <v>47</v>
      </c>
      <c r="L77" s="131" t="s">
        <v>46</v>
      </c>
      <c r="M77" s="132"/>
      <c r="N77" s="132"/>
      <c r="O77" s="131" t="s">
        <v>45</v>
      </c>
      <c r="P77" s="130"/>
    </row>
    <row r="78" spans="1:19" x14ac:dyDescent="0.2">
      <c r="K78" s="129" t="s">
        <v>44</v>
      </c>
      <c r="L78" s="131" t="s">
        <v>43</v>
      </c>
      <c r="M78" s="132"/>
      <c r="N78" s="132"/>
      <c r="O78" s="131" t="s">
        <v>42</v>
      </c>
      <c r="P78" s="130"/>
    </row>
    <row r="79" spans="1:19" x14ac:dyDescent="0.2">
      <c r="K79" s="129" t="s">
        <v>41</v>
      </c>
      <c r="L79" s="131" t="s">
        <v>40</v>
      </c>
      <c r="M79" s="132"/>
      <c r="N79" s="132"/>
      <c r="O79" s="131" t="s">
        <v>39</v>
      </c>
      <c r="P79" s="130"/>
    </row>
    <row r="80" spans="1:19" x14ac:dyDescent="0.2">
      <c r="K80" s="129" t="s">
        <v>38</v>
      </c>
      <c r="L80" s="131" t="s">
        <v>37</v>
      </c>
      <c r="M80" s="132"/>
      <c r="N80" s="132"/>
      <c r="O80" s="131" t="s">
        <v>36</v>
      </c>
      <c r="P80" s="130"/>
    </row>
    <row r="81" spans="11:16" x14ac:dyDescent="0.2">
      <c r="K81" s="129" t="s">
        <v>35</v>
      </c>
      <c r="L81" s="131" t="s">
        <v>34</v>
      </c>
      <c r="M81" s="132"/>
      <c r="N81" s="132"/>
      <c r="O81" s="131" t="s">
        <v>33</v>
      </c>
      <c r="P81" s="130"/>
    </row>
    <row r="82" spans="11:16" x14ac:dyDescent="0.2">
      <c r="K82" s="129" t="s">
        <v>32</v>
      </c>
      <c r="L82" s="131" t="s">
        <v>31</v>
      </c>
      <c r="M82" s="132"/>
      <c r="N82" s="132"/>
      <c r="O82" s="131" t="s">
        <v>30</v>
      </c>
      <c r="P82" s="130"/>
    </row>
    <row r="83" spans="11:16" x14ac:dyDescent="0.2">
      <c r="K83" s="129" t="s">
        <v>29</v>
      </c>
      <c r="L83" s="131" t="s">
        <v>28</v>
      </c>
      <c r="M83" s="132"/>
      <c r="N83" s="132"/>
      <c r="O83" s="131" t="s">
        <v>27</v>
      </c>
      <c r="P83" s="130"/>
    </row>
    <row r="84" spans="11:16" x14ac:dyDescent="0.2">
      <c r="K84" s="129" t="s">
        <v>26</v>
      </c>
      <c r="L84" s="131" t="s">
        <v>25</v>
      </c>
      <c r="M84" s="132"/>
      <c r="N84" s="132"/>
      <c r="O84" s="131" t="s">
        <v>24</v>
      </c>
      <c r="P84" s="130"/>
    </row>
    <row r="85" spans="11:16" x14ac:dyDescent="0.2">
      <c r="K85" s="129" t="s">
        <v>23</v>
      </c>
      <c r="L85" s="131" t="s">
        <v>22</v>
      </c>
      <c r="M85" s="132"/>
      <c r="N85" s="132"/>
      <c r="O85" s="131" t="s">
        <v>21</v>
      </c>
      <c r="P85" s="130"/>
    </row>
    <row r="86" spans="11:16" x14ac:dyDescent="0.2">
      <c r="K86" s="129" t="s">
        <v>20</v>
      </c>
      <c r="L86" s="131" t="s">
        <v>19</v>
      </c>
      <c r="M86" s="132"/>
      <c r="N86" s="132"/>
      <c r="O86" s="131" t="s">
        <v>18</v>
      </c>
      <c r="P86" s="130"/>
    </row>
    <row r="87" spans="11:16" x14ac:dyDescent="0.2">
      <c r="K87" s="129" t="s">
        <v>17</v>
      </c>
      <c r="L87" s="131"/>
      <c r="M87" s="132"/>
      <c r="N87" s="132"/>
      <c r="O87" s="131" t="s">
        <v>16</v>
      </c>
      <c r="P87" s="130"/>
    </row>
    <row r="88" spans="11:16" x14ac:dyDescent="0.2">
      <c r="K88" s="129" t="s">
        <v>15</v>
      </c>
      <c r="L88" s="131"/>
      <c r="M88" s="132"/>
      <c r="N88" s="132"/>
      <c r="O88" s="131" t="s">
        <v>14</v>
      </c>
      <c r="P88" s="130"/>
    </row>
    <row r="89" spans="11:16" x14ac:dyDescent="0.2">
      <c r="K89" s="129" t="s">
        <v>13</v>
      </c>
      <c r="L89" s="128"/>
      <c r="M89" s="128"/>
      <c r="N89" s="128"/>
      <c r="O89" s="131" t="s">
        <v>12</v>
      </c>
      <c r="P89" s="130"/>
    </row>
    <row r="90" spans="11:16" x14ac:dyDescent="0.2">
      <c r="K90" s="129" t="s">
        <v>11</v>
      </c>
      <c r="L90" s="128"/>
      <c r="M90" s="128"/>
      <c r="N90" s="128"/>
      <c r="O90" s="131" t="s">
        <v>10</v>
      </c>
      <c r="P90" s="130"/>
    </row>
    <row r="91" spans="11:16" x14ac:dyDescent="0.2">
      <c r="K91" s="129" t="s">
        <v>9</v>
      </c>
      <c r="L91" s="128"/>
      <c r="M91" s="128"/>
      <c r="N91" s="128"/>
      <c r="O91" s="131" t="s">
        <v>8</v>
      </c>
      <c r="P91" s="130"/>
    </row>
    <row r="92" spans="11:16" x14ac:dyDescent="0.2">
      <c r="K92" s="129" t="s">
        <v>7</v>
      </c>
      <c r="L92" s="128"/>
      <c r="M92" s="128"/>
      <c r="N92" s="128"/>
      <c r="O92" s="131" t="s">
        <v>6</v>
      </c>
      <c r="P92" s="130"/>
    </row>
    <row r="93" spans="11:16" x14ac:dyDescent="0.2">
      <c r="K93" s="129" t="s">
        <v>5</v>
      </c>
      <c r="L93" s="128"/>
      <c r="M93" s="128"/>
      <c r="N93" s="128"/>
      <c r="O93" s="131" t="s">
        <v>4</v>
      </c>
      <c r="P93" s="130"/>
    </row>
    <row r="94" spans="11:16" x14ac:dyDescent="0.2">
      <c r="K94" s="129" t="s">
        <v>3</v>
      </c>
      <c r="L94" s="128"/>
      <c r="M94" s="128"/>
      <c r="N94" s="128"/>
      <c r="O94" s="128"/>
      <c r="P94" s="128"/>
    </row>
    <row r="95" spans="11:16" x14ac:dyDescent="0.2">
      <c r="K95" s="129" t="s">
        <v>2</v>
      </c>
      <c r="L95" s="128"/>
      <c r="M95" s="128"/>
      <c r="N95" s="128"/>
      <c r="O95" s="128"/>
      <c r="P95" s="128"/>
    </row>
    <row r="96" spans="11:16" x14ac:dyDescent="0.2">
      <c r="K96" s="129" t="s">
        <v>1</v>
      </c>
      <c r="L96" s="128"/>
      <c r="M96" s="128"/>
      <c r="N96" s="128"/>
      <c r="O96" s="128"/>
      <c r="P96" s="128"/>
    </row>
    <row r="97" spans="11:16" x14ac:dyDescent="0.2">
      <c r="K97" s="129" t="s">
        <v>0</v>
      </c>
      <c r="L97" s="128"/>
      <c r="M97" s="128"/>
      <c r="N97" s="128"/>
      <c r="O97" s="128"/>
      <c r="P97" s="128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M47:O47"/>
    <mergeCell ref="A72:B72"/>
    <mergeCell ref="C72:H72"/>
    <mergeCell ref="A67:S67"/>
    <mergeCell ref="A68:S68"/>
    <mergeCell ref="A70:S70"/>
    <mergeCell ref="A71:S71"/>
    <mergeCell ref="M48:O48"/>
    <mergeCell ref="C49:H49"/>
    <mergeCell ref="L49:M49"/>
    <mergeCell ref="K20:L21"/>
    <mergeCell ref="I35:I37"/>
    <mergeCell ref="Q47:R47"/>
    <mergeCell ref="A58:S58"/>
    <mergeCell ref="Q53:S53"/>
    <mergeCell ref="A55:S55"/>
    <mergeCell ref="A56:S56"/>
    <mergeCell ref="C52:D52"/>
    <mergeCell ref="J52:K52"/>
    <mergeCell ref="C53:D53"/>
    <mergeCell ref="K25:L25"/>
    <mergeCell ref="S11:S13"/>
    <mergeCell ref="S35:S37"/>
    <mergeCell ref="S17:S19"/>
    <mergeCell ref="K26:L27"/>
    <mergeCell ref="K32:L33"/>
    <mergeCell ref="K31:L31"/>
    <mergeCell ref="K34:L35"/>
    <mergeCell ref="K37:L37"/>
    <mergeCell ref="S23:S25"/>
    <mergeCell ref="K16:L17"/>
    <mergeCell ref="K19:L19"/>
    <mergeCell ref="N5:Q5"/>
    <mergeCell ref="K13:L13"/>
    <mergeCell ref="K22:L23"/>
    <mergeCell ref="S41:S43"/>
    <mergeCell ref="S29:S31"/>
    <mergeCell ref="K38:L39"/>
    <mergeCell ref="K43:L43"/>
    <mergeCell ref="K40:L41"/>
    <mergeCell ref="K14:L15"/>
    <mergeCell ref="I11:I13"/>
    <mergeCell ref="L1:N1"/>
    <mergeCell ref="O1:P1"/>
    <mergeCell ref="Q1:S1"/>
    <mergeCell ref="B3:I3"/>
    <mergeCell ref="B1:C2"/>
    <mergeCell ref="D1:I1"/>
    <mergeCell ref="L3:S3"/>
    <mergeCell ref="M5:M6"/>
    <mergeCell ref="D5:G5"/>
    <mergeCell ref="K5:L5"/>
    <mergeCell ref="K6:L6"/>
    <mergeCell ref="K8:L9"/>
    <mergeCell ref="K10:L11"/>
    <mergeCell ref="C5:C6"/>
    <mergeCell ref="A6:B6"/>
    <mergeCell ref="A10:B11"/>
    <mergeCell ref="A5:B5"/>
    <mergeCell ref="I17:I19"/>
    <mergeCell ref="I23:I25"/>
    <mergeCell ref="G47:H47"/>
    <mergeCell ref="C47:E47"/>
    <mergeCell ref="A8:B9"/>
    <mergeCell ref="A14:B15"/>
    <mergeCell ref="A16:B17"/>
    <mergeCell ref="C48:E48"/>
    <mergeCell ref="K28:L29"/>
    <mergeCell ref="I29:I31"/>
    <mergeCell ref="I41:I43"/>
    <mergeCell ref="P49:S49"/>
    <mergeCell ref="B63:C63"/>
    <mergeCell ref="E63:H63"/>
    <mergeCell ref="L63:M63"/>
    <mergeCell ref="O63:R63"/>
    <mergeCell ref="A43:B43"/>
    <mergeCell ref="B64:C64"/>
    <mergeCell ref="E64:H64"/>
    <mergeCell ref="L64:M64"/>
    <mergeCell ref="O64:R64"/>
    <mergeCell ref="J53:K53"/>
    <mergeCell ref="A13:B13"/>
    <mergeCell ref="A22:B23"/>
    <mergeCell ref="A28:B29"/>
    <mergeCell ref="A26:B27"/>
    <mergeCell ref="A20:B21"/>
    <mergeCell ref="A19:B19"/>
    <mergeCell ref="A25:B25"/>
    <mergeCell ref="A40:B41"/>
    <mergeCell ref="A38:B39"/>
    <mergeCell ref="A37:B37"/>
    <mergeCell ref="A34:B35"/>
    <mergeCell ref="A32:B33"/>
    <mergeCell ref="A31:B31"/>
  </mergeCells>
  <conditionalFormatting sqref="A8:B9">
    <cfRule type="containsErrors" dxfId="83" priority="24" stopIfTrue="1">
      <formula>ISERROR(A8)</formula>
    </cfRule>
  </conditionalFormatting>
  <conditionalFormatting sqref="A10:B11">
    <cfRule type="containsErrors" dxfId="82" priority="23" stopIfTrue="1">
      <formula>ISERROR(A10)</formula>
    </cfRule>
  </conditionalFormatting>
  <conditionalFormatting sqref="A14:B15">
    <cfRule type="containsErrors" dxfId="81" priority="22" stopIfTrue="1">
      <formula>ISERROR(A14)</formula>
    </cfRule>
  </conditionalFormatting>
  <conditionalFormatting sqref="A16:B17">
    <cfRule type="containsErrors" dxfId="80" priority="21" stopIfTrue="1">
      <formula>ISERROR(A16)</formula>
    </cfRule>
  </conditionalFormatting>
  <conditionalFormatting sqref="A20:B21">
    <cfRule type="containsErrors" dxfId="79" priority="20" stopIfTrue="1">
      <formula>ISERROR(A20)</formula>
    </cfRule>
  </conditionalFormatting>
  <conditionalFormatting sqref="A22:B23">
    <cfRule type="containsErrors" dxfId="78" priority="19" stopIfTrue="1">
      <formula>ISERROR(A22)</formula>
    </cfRule>
  </conditionalFormatting>
  <conditionalFormatting sqref="A26:B27">
    <cfRule type="containsErrors" dxfId="77" priority="18" stopIfTrue="1">
      <formula>ISERROR(A26)</formula>
    </cfRule>
  </conditionalFormatting>
  <conditionalFormatting sqref="A28:B29">
    <cfRule type="containsErrors" dxfId="76" priority="17" stopIfTrue="1">
      <formula>ISERROR(A28)</formula>
    </cfRule>
  </conditionalFormatting>
  <conditionalFormatting sqref="A32:B33">
    <cfRule type="containsErrors" dxfId="75" priority="16" stopIfTrue="1">
      <formula>ISERROR(A32)</formula>
    </cfRule>
  </conditionalFormatting>
  <conditionalFormatting sqref="A34:B35">
    <cfRule type="containsErrors" dxfId="74" priority="15" stopIfTrue="1">
      <formula>ISERROR(A34)</formula>
    </cfRule>
  </conditionalFormatting>
  <conditionalFormatting sqref="A38:B39">
    <cfRule type="containsErrors" dxfId="73" priority="14" stopIfTrue="1">
      <formula>ISERROR(A38)</formula>
    </cfRule>
  </conditionalFormatting>
  <conditionalFormatting sqref="A40:B41">
    <cfRule type="containsErrors" dxfId="72" priority="13" stopIfTrue="1">
      <formula>ISERROR(A40)</formula>
    </cfRule>
  </conditionalFormatting>
  <conditionalFormatting sqref="K8:L9">
    <cfRule type="containsErrors" dxfId="71" priority="12" stopIfTrue="1">
      <formula>ISERROR(K8)</formula>
    </cfRule>
  </conditionalFormatting>
  <conditionalFormatting sqref="K10:L11">
    <cfRule type="containsErrors" dxfId="70" priority="11" stopIfTrue="1">
      <formula>ISERROR(K10)</formula>
    </cfRule>
  </conditionalFormatting>
  <conditionalFormatting sqref="K14:L15">
    <cfRule type="containsErrors" dxfId="69" priority="10" stopIfTrue="1">
      <formula>ISERROR(K14)</formula>
    </cfRule>
  </conditionalFormatting>
  <conditionalFormatting sqref="K16:L17">
    <cfRule type="containsErrors" dxfId="68" priority="9" stopIfTrue="1">
      <formula>ISERROR(K16)</formula>
    </cfRule>
  </conditionalFormatting>
  <conditionalFormatting sqref="K20:L21">
    <cfRule type="containsErrors" dxfId="67" priority="8" stopIfTrue="1">
      <formula>ISERROR(K20)</formula>
    </cfRule>
  </conditionalFormatting>
  <conditionalFormatting sqref="K22:L23">
    <cfRule type="containsErrors" dxfId="66" priority="7" stopIfTrue="1">
      <formula>ISERROR(K22)</formula>
    </cfRule>
  </conditionalFormatting>
  <conditionalFormatting sqref="K26:L27">
    <cfRule type="containsErrors" dxfId="65" priority="6" stopIfTrue="1">
      <formula>ISERROR(K26)</formula>
    </cfRule>
  </conditionalFormatting>
  <conditionalFormatting sqref="K28:L29">
    <cfRule type="containsErrors" dxfId="64" priority="5" stopIfTrue="1">
      <formula>ISERROR(K28)</formula>
    </cfRule>
  </conditionalFormatting>
  <conditionalFormatting sqref="K32:L33">
    <cfRule type="containsErrors" dxfId="63" priority="4" stopIfTrue="1">
      <formula>ISERROR(K32)</formula>
    </cfRule>
  </conditionalFormatting>
  <conditionalFormatting sqref="K34:L35">
    <cfRule type="containsErrors" dxfId="62" priority="3" stopIfTrue="1">
      <formula>ISERROR(K34)</formula>
    </cfRule>
  </conditionalFormatting>
  <conditionalFormatting sqref="K38:L39">
    <cfRule type="containsErrors" dxfId="61" priority="2" stopIfTrue="1">
      <formula>ISERROR(K38)</formula>
    </cfRule>
  </conditionalFormatting>
  <conditionalFormatting sqref="K40:L41">
    <cfRule type="containsErrors" dxfId="60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showGridLines="0" zoomScaleNormal="100" workbookViewId="0">
      <selection activeCell="A13" sqref="A13:B13"/>
    </sheetView>
  </sheetViews>
  <sheetFormatPr defaultRowHeight="12.75" zeroHeight="1" x14ac:dyDescent="0.2"/>
  <cols>
    <col min="1" max="1" width="10.7109375" style="126" customWidth="1"/>
    <col min="2" max="2" width="15.7109375" style="126" customWidth="1"/>
    <col min="3" max="3" width="5.7109375" style="126" customWidth="1"/>
    <col min="4" max="5" width="6.7109375" style="126" customWidth="1"/>
    <col min="6" max="6" width="4.7109375" style="126" customWidth="1"/>
    <col min="7" max="7" width="6.7109375" style="126" customWidth="1"/>
    <col min="8" max="8" width="5.7109375" style="126" customWidth="1"/>
    <col min="9" max="9" width="6.7109375" style="126" customWidth="1"/>
    <col min="10" max="10" width="1.7109375" style="126" customWidth="1"/>
    <col min="11" max="11" width="10.7109375" style="126" customWidth="1"/>
    <col min="12" max="12" width="15.7109375" style="126" customWidth="1"/>
    <col min="13" max="13" width="5.7109375" style="126" customWidth="1"/>
    <col min="14" max="15" width="6.7109375" style="126" customWidth="1"/>
    <col min="16" max="16" width="4.7109375" style="126" customWidth="1"/>
    <col min="17" max="17" width="6.7109375" style="126" customWidth="1"/>
    <col min="18" max="18" width="5.7109375" style="126" customWidth="1"/>
    <col min="19" max="19" width="6.7109375" style="126" customWidth="1"/>
    <col min="20" max="20" width="1.5703125" style="126" customWidth="1"/>
    <col min="21" max="21" width="0" style="127" hidden="1" customWidth="1"/>
    <col min="22" max="254" width="0" style="126" hidden="1" customWidth="1"/>
    <col min="255" max="255" width="5.28515625" style="126" customWidth="1"/>
    <col min="256" max="16384" width="9.140625" style="126"/>
  </cols>
  <sheetData>
    <row r="1" spans="1:19" ht="40.5" customHeight="1" x14ac:dyDescent="0.4">
      <c r="B1" s="287" t="s">
        <v>101</v>
      </c>
      <c r="C1" s="287"/>
      <c r="D1" s="286" t="s">
        <v>100</v>
      </c>
      <c r="E1" s="286"/>
      <c r="F1" s="286"/>
      <c r="G1" s="286"/>
      <c r="H1" s="286"/>
      <c r="I1" s="286"/>
      <c r="K1" s="285" t="s">
        <v>99</v>
      </c>
      <c r="L1" s="605" t="s">
        <v>199</v>
      </c>
      <c r="M1" s="605"/>
      <c r="N1" s="605"/>
      <c r="O1" s="283" t="s">
        <v>98</v>
      </c>
      <c r="P1" s="283"/>
      <c r="Q1" s="604">
        <v>42219</v>
      </c>
      <c r="R1" s="604"/>
      <c r="S1" s="604"/>
    </row>
    <row r="2" spans="1:19" ht="9.9499999999999993" customHeight="1" thickBot="1" x14ac:dyDescent="0.25">
      <c r="B2" s="281"/>
      <c r="C2" s="281"/>
    </row>
    <row r="3" spans="1:19" ht="20.100000000000001" customHeight="1" thickBot="1" x14ac:dyDescent="0.25">
      <c r="A3" s="280" t="s">
        <v>69</v>
      </c>
      <c r="B3" s="603" t="s">
        <v>52</v>
      </c>
      <c r="C3" s="602"/>
      <c r="D3" s="602"/>
      <c r="E3" s="602"/>
      <c r="F3" s="602"/>
      <c r="G3" s="602"/>
      <c r="H3" s="602"/>
      <c r="I3" s="601"/>
      <c r="K3" s="280" t="s">
        <v>68</v>
      </c>
      <c r="L3" s="603" t="s">
        <v>198</v>
      </c>
      <c r="M3" s="602"/>
      <c r="N3" s="602"/>
      <c r="O3" s="602"/>
      <c r="P3" s="602"/>
      <c r="Q3" s="602"/>
      <c r="R3" s="602"/>
      <c r="S3" s="601"/>
    </row>
    <row r="4" spans="1:19" ht="5.0999999999999996" customHeight="1" x14ac:dyDescent="0.2"/>
    <row r="5" spans="1:19" ht="12.95" customHeight="1" x14ac:dyDescent="0.2">
      <c r="A5" s="182" t="s">
        <v>97</v>
      </c>
      <c r="B5" s="276"/>
      <c r="C5" s="275" t="s">
        <v>96</v>
      </c>
      <c r="D5" s="274" t="s">
        <v>95</v>
      </c>
      <c r="E5" s="273"/>
      <c r="F5" s="273"/>
      <c r="G5" s="272"/>
      <c r="H5" s="271"/>
      <c r="I5" s="270" t="s">
        <v>94</v>
      </c>
      <c r="K5" s="182" t="s">
        <v>97</v>
      </c>
      <c r="L5" s="276"/>
      <c r="M5" s="275" t="s">
        <v>96</v>
      </c>
      <c r="N5" s="274" t="s">
        <v>95</v>
      </c>
      <c r="O5" s="273"/>
      <c r="P5" s="273"/>
      <c r="Q5" s="272"/>
      <c r="R5" s="271"/>
      <c r="S5" s="270" t="s">
        <v>94</v>
      </c>
    </row>
    <row r="6" spans="1:19" ht="12.95" customHeight="1" x14ac:dyDescent="0.2">
      <c r="A6" s="269" t="s">
        <v>93</v>
      </c>
      <c r="B6" s="268"/>
      <c r="C6" s="267"/>
      <c r="D6" s="266" t="s">
        <v>92</v>
      </c>
      <c r="E6" s="265" t="s">
        <v>91</v>
      </c>
      <c r="F6" s="265" t="s">
        <v>90</v>
      </c>
      <c r="G6" s="264" t="s">
        <v>87</v>
      </c>
      <c r="H6" s="263"/>
      <c r="I6" s="262" t="s">
        <v>89</v>
      </c>
      <c r="K6" s="269" t="s">
        <v>93</v>
      </c>
      <c r="L6" s="268"/>
      <c r="M6" s="267"/>
      <c r="N6" s="266" t="s">
        <v>92</v>
      </c>
      <c r="O6" s="265" t="s">
        <v>91</v>
      </c>
      <c r="P6" s="265" t="s">
        <v>90</v>
      </c>
      <c r="Q6" s="264" t="s">
        <v>87</v>
      </c>
      <c r="R6" s="263"/>
      <c r="S6" s="262" t="s">
        <v>89</v>
      </c>
    </row>
    <row r="7" spans="1:19" ht="5.0999999999999996" customHeight="1" thickBot="1" x14ac:dyDescent="0.25">
      <c r="A7" s="197"/>
      <c r="B7" s="197"/>
      <c r="K7" s="197"/>
      <c r="L7" s="197"/>
    </row>
    <row r="8" spans="1:19" ht="12.95" customHeight="1" thickTop="1" x14ac:dyDescent="0.2">
      <c r="A8" s="252" t="s">
        <v>197</v>
      </c>
      <c r="B8" s="599"/>
      <c r="C8" s="589">
        <v>1</v>
      </c>
      <c r="D8" s="598">
        <v>152</v>
      </c>
      <c r="E8" s="597">
        <v>65</v>
      </c>
      <c r="F8" s="597">
        <v>7</v>
      </c>
      <c r="G8" s="596">
        <f>IF(ISBLANK(D8),"",D8+E8)</f>
        <v>217</v>
      </c>
      <c r="H8" s="224"/>
      <c r="I8" s="600" t="s">
        <v>196</v>
      </c>
      <c r="K8" s="252" t="str">
        <f>DGET([8]soupisky!$A$1:$E$484,"PRIJM",K12:K13)</f>
        <v>Černý</v>
      </c>
      <c r="L8" s="599"/>
      <c r="M8" s="589">
        <v>1</v>
      </c>
      <c r="N8" s="598">
        <v>132</v>
      </c>
      <c r="O8" s="597">
        <v>45</v>
      </c>
      <c r="P8" s="597">
        <v>9</v>
      </c>
      <c r="Q8" s="596">
        <f>IF(ISBLANK(N8),"",N8+O8)</f>
        <v>177</v>
      </c>
      <c r="R8" s="224"/>
      <c r="S8" s="240"/>
    </row>
    <row r="9" spans="1:19" ht="12.95" customHeight="1" thickBot="1" x14ac:dyDescent="0.25">
      <c r="A9" s="584"/>
      <c r="B9" s="594"/>
      <c r="C9" s="582">
        <v>2</v>
      </c>
      <c r="D9" s="581">
        <v>148</v>
      </c>
      <c r="E9" s="580">
        <v>62</v>
      </c>
      <c r="F9" s="580">
        <v>4</v>
      </c>
      <c r="G9" s="579">
        <f>IF(ISBLANK(D9),"",D9+E9)</f>
        <v>210</v>
      </c>
      <c r="H9" s="224"/>
      <c r="I9" s="595">
        <f>IF(COUNT(Q13),SUM(G13-Q13),"")</f>
        <v>77</v>
      </c>
      <c r="K9" s="584"/>
      <c r="L9" s="594"/>
      <c r="M9" s="582">
        <v>2</v>
      </c>
      <c r="N9" s="581">
        <v>129</v>
      </c>
      <c r="O9" s="580">
        <v>44</v>
      </c>
      <c r="P9" s="580">
        <v>8</v>
      </c>
      <c r="Q9" s="579">
        <f>IF(ISBLANK(N9),"",N9+O9)</f>
        <v>173</v>
      </c>
      <c r="R9" s="224"/>
      <c r="S9" s="240"/>
    </row>
    <row r="10" spans="1:19" ht="9.9499999999999993" customHeight="1" thickTop="1" x14ac:dyDescent="0.2">
      <c r="A10" s="578" t="s">
        <v>195</v>
      </c>
      <c r="B10" s="577"/>
      <c r="C10" s="237"/>
      <c r="D10" s="236"/>
      <c r="E10" s="236"/>
      <c r="F10" s="236"/>
      <c r="G10" s="235"/>
      <c r="H10" s="224"/>
      <c r="I10" s="234"/>
      <c r="K10" s="578" t="str">
        <f>DGET([8]soupisky!$A$1:$E$484,"jmeno",K12:K13)</f>
        <v>Pavel</v>
      </c>
      <c r="L10" s="577"/>
      <c r="M10" s="237"/>
      <c r="N10" s="236"/>
      <c r="O10" s="236"/>
      <c r="P10" s="236"/>
      <c r="Q10" s="235"/>
      <c r="R10" s="224"/>
      <c r="S10" s="234"/>
    </row>
    <row r="11" spans="1:19" ht="9.9499999999999993" customHeight="1" thickBot="1" x14ac:dyDescent="0.25">
      <c r="A11" s="250"/>
      <c r="B11" s="249"/>
      <c r="C11" s="231"/>
      <c r="D11" s="230"/>
      <c r="E11" s="230"/>
      <c r="F11" s="230"/>
      <c r="G11" s="255"/>
      <c r="H11" s="224"/>
      <c r="I11" s="576">
        <f>IF(ISNUMBER(G13),IF(G13&gt;Q13,2,IF(G13=Q13,1,0)),"")</f>
        <v>2</v>
      </c>
      <c r="K11" s="250"/>
      <c r="L11" s="249"/>
      <c r="M11" s="231"/>
      <c r="N11" s="230"/>
      <c r="O11" s="230"/>
      <c r="P11" s="230"/>
      <c r="Q11" s="255"/>
      <c r="R11" s="224"/>
      <c r="S11" s="576">
        <f>IF(ISNUMBER(Q13),IF(G13&lt;Q13,2,IF(G13=Q13,1,0)),"")</f>
        <v>0</v>
      </c>
    </row>
    <row r="12" spans="1:19" ht="9.9499999999999993" hidden="1" customHeight="1" thickBot="1" x14ac:dyDescent="0.25">
      <c r="A12" s="227" t="s">
        <v>88</v>
      </c>
      <c r="B12" s="226"/>
      <c r="C12" s="225"/>
      <c r="D12" s="224"/>
      <c r="E12" s="224"/>
      <c r="F12" s="224"/>
      <c r="G12" s="224"/>
      <c r="H12" s="224"/>
      <c r="I12" s="575"/>
      <c r="K12" s="227" t="s">
        <v>88</v>
      </c>
      <c r="L12" s="226"/>
      <c r="M12" s="225"/>
      <c r="N12" s="224"/>
      <c r="O12" s="224"/>
      <c r="P12" s="224"/>
      <c r="Q12" s="224"/>
      <c r="R12" s="224"/>
      <c r="S12" s="575"/>
    </row>
    <row r="13" spans="1:19" ht="15.95" customHeight="1" thickBot="1" x14ac:dyDescent="0.25">
      <c r="A13" s="574">
        <v>17959</v>
      </c>
      <c r="B13" s="573"/>
      <c r="C13" s="572" t="s">
        <v>87</v>
      </c>
      <c r="D13" s="571">
        <f>IF(ISNUMBER(D8),SUM(D8:D11),"")</f>
        <v>300</v>
      </c>
      <c r="E13" s="570">
        <f>IF(ISNUMBER(E8),SUM(E8:E11),"")</f>
        <v>127</v>
      </c>
      <c r="F13" s="569">
        <f>IF(ISNUMBER(F8),SUM(F8:F11),"")</f>
        <v>11</v>
      </c>
      <c r="G13" s="568">
        <f>IF(ISNUMBER(G8),SUM(G8:G11),"")</f>
        <v>427</v>
      </c>
      <c r="H13" s="215"/>
      <c r="I13" s="567"/>
      <c r="K13" s="574">
        <v>15516</v>
      </c>
      <c r="L13" s="573"/>
      <c r="M13" s="572" t="s">
        <v>87</v>
      </c>
      <c r="N13" s="571">
        <f>IF(ISNUMBER(N8),SUM(N8:N11),"")</f>
        <v>261</v>
      </c>
      <c r="O13" s="570">
        <f>IF(ISNUMBER(O8),SUM(O8:O11),"")</f>
        <v>89</v>
      </c>
      <c r="P13" s="569">
        <f>IF(ISNUMBER(P8),SUM(P8:P11),"")</f>
        <v>17</v>
      </c>
      <c r="Q13" s="568">
        <f>IF(ISNUMBER(Q8),SUM(Q8:Q11),"")</f>
        <v>350</v>
      </c>
      <c r="R13" s="215"/>
      <c r="S13" s="567"/>
    </row>
    <row r="14" spans="1:19" ht="12.95" customHeight="1" thickTop="1" x14ac:dyDescent="0.2">
      <c r="A14" s="593" t="str">
        <f>DGET([8]soupisky!$A$1:$E$484,"PRIJM",A18:A19)</f>
        <v>Jakešová</v>
      </c>
      <c r="B14" s="592"/>
      <c r="C14" s="591">
        <v>1</v>
      </c>
      <c r="D14" s="588">
        <v>117</v>
      </c>
      <c r="E14" s="587">
        <v>36</v>
      </c>
      <c r="F14" s="587">
        <v>11</v>
      </c>
      <c r="G14" s="586">
        <f>IF(ISBLANK(D14),"",D14+E14)</f>
        <v>153</v>
      </c>
      <c r="H14" s="224"/>
      <c r="I14" s="590">
        <f>IF(COUNT(Q19),SUM(I9+G19-Q19),"")</f>
        <v>-4</v>
      </c>
      <c r="K14" s="593" t="str">
        <f>DGET([8]soupisky!$A$1:$E$484,"PRIJM",K18:K19)</f>
        <v>Míchal</v>
      </c>
      <c r="L14" s="592"/>
      <c r="M14" s="589">
        <v>1</v>
      </c>
      <c r="N14" s="588">
        <v>146</v>
      </c>
      <c r="O14" s="587">
        <v>62</v>
      </c>
      <c r="P14" s="587">
        <v>2</v>
      </c>
      <c r="Q14" s="586">
        <f>IF(ISBLANK(N14),"",N14+O14)</f>
        <v>208</v>
      </c>
      <c r="R14" s="224"/>
      <c r="S14" s="240"/>
    </row>
    <row r="15" spans="1:19" ht="12.95" customHeight="1" thickBot="1" x14ac:dyDescent="0.25">
      <c r="A15" s="584"/>
      <c r="B15" s="583"/>
      <c r="C15" s="582">
        <v>2</v>
      </c>
      <c r="D15" s="581">
        <v>134</v>
      </c>
      <c r="E15" s="580">
        <v>44</v>
      </c>
      <c r="F15" s="580">
        <v>6</v>
      </c>
      <c r="G15" s="579">
        <f>IF(ISBLANK(D15),"",D15+E15)</f>
        <v>178</v>
      </c>
      <c r="H15" s="224"/>
      <c r="I15" s="585"/>
      <c r="K15" s="584"/>
      <c r="L15" s="583"/>
      <c r="M15" s="582">
        <v>2</v>
      </c>
      <c r="N15" s="581">
        <v>142</v>
      </c>
      <c r="O15" s="580">
        <v>62</v>
      </c>
      <c r="P15" s="580">
        <v>4</v>
      </c>
      <c r="Q15" s="579">
        <f>IF(ISBLANK(N15),"",N15+O15)</f>
        <v>204</v>
      </c>
      <c r="R15" s="224"/>
      <c r="S15" s="240"/>
    </row>
    <row r="16" spans="1:19" ht="9.9499999999999993" customHeight="1" thickTop="1" x14ac:dyDescent="0.2">
      <c r="A16" s="578" t="str">
        <f>DGET([8]soupisky!$A$1:$E$484,"JMENO",A18:A19)</f>
        <v>Magdaléna</v>
      </c>
      <c r="B16" s="577"/>
      <c r="C16" s="237"/>
      <c r="D16" s="236"/>
      <c r="E16" s="236"/>
      <c r="F16" s="236"/>
      <c r="G16" s="235"/>
      <c r="H16" s="224"/>
      <c r="I16" s="234"/>
      <c r="K16" s="578" t="str">
        <f>DGET([8]soupisky!$A$1:$E$484,"JMENO",K18:K19)</f>
        <v>Miroslav</v>
      </c>
      <c r="L16" s="577"/>
      <c r="M16" s="237"/>
      <c r="N16" s="236"/>
      <c r="O16" s="236"/>
      <c r="P16" s="236"/>
      <c r="Q16" s="235"/>
      <c r="R16" s="224"/>
      <c r="S16" s="234"/>
    </row>
    <row r="17" spans="1:19" ht="9.9499999999999993" customHeight="1" thickBot="1" x14ac:dyDescent="0.25">
      <c r="A17" s="250"/>
      <c r="B17" s="249"/>
      <c r="C17" s="231"/>
      <c r="D17" s="230"/>
      <c r="E17" s="230"/>
      <c r="F17" s="230"/>
      <c r="G17" s="229"/>
      <c r="H17" s="224"/>
      <c r="I17" s="576">
        <f>IF(ISNUMBER(G19),IF(G19&gt;Q19,2,IF(G19=Q19,1,0)),"")</f>
        <v>0</v>
      </c>
      <c r="K17" s="250"/>
      <c r="L17" s="249"/>
      <c r="M17" s="231"/>
      <c r="N17" s="230"/>
      <c r="O17" s="230"/>
      <c r="P17" s="230"/>
      <c r="Q17" s="229"/>
      <c r="R17" s="224"/>
      <c r="S17" s="576">
        <f>IF(ISNUMBER(Q19),IF(G19&lt;Q19,2,IF(G19=Q19,1,0)),"")</f>
        <v>2</v>
      </c>
    </row>
    <row r="18" spans="1:19" ht="9.9499999999999993" hidden="1" customHeight="1" thickBot="1" x14ac:dyDescent="0.25">
      <c r="A18" s="227" t="s">
        <v>88</v>
      </c>
      <c r="B18" s="226"/>
      <c r="C18" s="225"/>
      <c r="D18" s="224"/>
      <c r="E18" s="224"/>
      <c r="F18" s="224"/>
      <c r="G18" s="224"/>
      <c r="H18" s="224"/>
      <c r="I18" s="575"/>
      <c r="K18" s="227" t="s">
        <v>88</v>
      </c>
      <c r="L18" s="226"/>
      <c r="M18" s="225"/>
      <c r="N18" s="224"/>
      <c r="O18" s="224"/>
      <c r="P18" s="224"/>
      <c r="Q18" s="224"/>
      <c r="R18" s="224"/>
      <c r="S18" s="575"/>
    </row>
    <row r="19" spans="1:19" ht="15.95" customHeight="1" thickBot="1" x14ac:dyDescent="0.25">
      <c r="A19" s="574">
        <v>23520</v>
      </c>
      <c r="B19" s="573"/>
      <c r="C19" s="572" t="s">
        <v>87</v>
      </c>
      <c r="D19" s="571">
        <f>IF(ISNUMBER(D14),SUM(D14:D17),"")</f>
        <v>251</v>
      </c>
      <c r="E19" s="570">
        <f>IF(ISNUMBER(E14),SUM(E14:E17),"")</f>
        <v>80</v>
      </c>
      <c r="F19" s="569">
        <f>IF(ISNUMBER(F14),SUM(F14:F17),"")</f>
        <v>17</v>
      </c>
      <c r="G19" s="568">
        <f>IF(ISNUMBER(G14),SUM(G14:G17),"")</f>
        <v>331</v>
      </c>
      <c r="H19" s="215"/>
      <c r="I19" s="567"/>
      <c r="K19" s="574">
        <v>16206</v>
      </c>
      <c r="L19" s="573"/>
      <c r="M19" s="572" t="s">
        <v>87</v>
      </c>
      <c r="N19" s="571">
        <f>IF(ISNUMBER(N14),SUM(N14:N17),"")</f>
        <v>288</v>
      </c>
      <c r="O19" s="570">
        <f>IF(ISNUMBER(O14),SUM(O14:O17),"")</f>
        <v>124</v>
      </c>
      <c r="P19" s="569">
        <f>IF(ISNUMBER(P14),SUM(P14:P17),"")</f>
        <v>6</v>
      </c>
      <c r="Q19" s="568">
        <f>IF(ISNUMBER(Q14),SUM(Q14:Q17),"")</f>
        <v>412</v>
      </c>
      <c r="R19" s="215"/>
      <c r="S19" s="567"/>
    </row>
    <row r="20" spans="1:19" ht="12.95" customHeight="1" thickTop="1" x14ac:dyDescent="0.2">
      <c r="A20" s="252" t="str">
        <f>DGET([8]soupisky!$A$1:$E$484,"PRIJM",A24:A25)</f>
        <v>Kučerová</v>
      </c>
      <c r="B20" s="251"/>
      <c r="C20" s="591">
        <v>1</v>
      </c>
      <c r="D20" s="588">
        <v>125</v>
      </c>
      <c r="E20" s="587">
        <v>45</v>
      </c>
      <c r="F20" s="587">
        <v>6</v>
      </c>
      <c r="G20" s="586">
        <f>IF(ISBLANK(D20),"",D20+E20)</f>
        <v>170</v>
      </c>
      <c r="H20" s="224"/>
      <c r="I20" s="590">
        <f>IF(COUNT(Q25),SUM(I14+G25-Q25),"")</f>
        <v>-69</v>
      </c>
      <c r="K20" s="252" t="str">
        <f>DGET([8]soupisky!$A$1:$E$484,"PRIJM",K24:K25)</f>
        <v>Míchalová</v>
      </c>
      <c r="L20" s="251"/>
      <c r="M20" s="589">
        <v>1</v>
      </c>
      <c r="N20" s="588">
        <v>148</v>
      </c>
      <c r="O20" s="587">
        <v>63</v>
      </c>
      <c r="P20" s="587">
        <v>4</v>
      </c>
      <c r="Q20" s="586">
        <f>IF(ISBLANK(N20),"",N20+O20)</f>
        <v>211</v>
      </c>
      <c r="R20" s="224"/>
      <c r="S20" s="240"/>
    </row>
    <row r="21" spans="1:19" ht="12.95" customHeight="1" thickBot="1" x14ac:dyDescent="0.25">
      <c r="A21" s="584"/>
      <c r="B21" s="583"/>
      <c r="C21" s="582">
        <v>2</v>
      </c>
      <c r="D21" s="581">
        <v>117</v>
      </c>
      <c r="E21" s="580">
        <v>54</v>
      </c>
      <c r="F21" s="580">
        <v>5</v>
      </c>
      <c r="G21" s="579">
        <f>IF(ISBLANK(D21),"",D21+E21)</f>
        <v>171</v>
      </c>
      <c r="H21" s="224"/>
      <c r="I21" s="585"/>
      <c r="K21" s="584"/>
      <c r="L21" s="583"/>
      <c r="M21" s="582">
        <v>2</v>
      </c>
      <c r="N21" s="581">
        <v>143</v>
      </c>
      <c r="O21" s="580">
        <v>52</v>
      </c>
      <c r="P21" s="580">
        <v>6</v>
      </c>
      <c r="Q21" s="579">
        <f>IF(ISBLANK(N21),"",N21+O21)</f>
        <v>195</v>
      </c>
      <c r="R21" s="224"/>
      <c r="S21" s="240"/>
    </row>
    <row r="22" spans="1:19" ht="9.9499999999999993" customHeight="1" thickTop="1" x14ac:dyDescent="0.2">
      <c r="A22" s="578" t="str">
        <f>DGET([8]soupisky!$A$1:$E$484,"JMENO",A24:A25)</f>
        <v>Zuzana</v>
      </c>
      <c r="B22" s="577"/>
      <c r="C22" s="237"/>
      <c r="D22" s="236"/>
      <c r="E22" s="236"/>
      <c r="F22" s="236"/>
      <c r="G22" s="235"/>
      <c r="H22" s="224"/>
      <c r="I22" s="234"/>
      <c r="K22" s="578" t="str">
        <f>DGET([8]soupisky!$A$1:$E$484,"JMENO",K24:K25)</f>
        <v>Markéta</v>
      </c>
      <c r="L22" s="577"/>
      <c r="M22" s="237"/>
      <c r="N22" s="236"/>
      <c r="O22" s="236"/>
      <c r="P22" s="236"/>
      <c r="Q22" s="235"/>
      <c r="R22" s="224"/>
      <c r="S22" s="234"/>
    </row>
    <row r="23" spans="1:19" ht="9.9499999999999993" customHeight="1" thickBot="1" x14ac:dyDescent="0.25">
      <c r="A23" s="250"/>
      <c r="B23" s="249"/>
      <c r="C23" s="231"/>
      <c r="D23" s="230"/>
      <c r="E23" s="230"/>
      <c r="F23" s="230"/>
      <c r="G23" s="229"/>
      <c r="H23" s="224"/>
      <c r="I23" s="576">
        <f>IF(ISNUMBER(G25),IF(G25&gt;Q25,2,IF(G25=Q25,1,0)),"")</f>
        <v>0</v>
      </c>
      <c r="K23" s="250"/>
      <c r="L23" s="249"/>
      <c r="M23" s="231"/>
      <c r="N23" s="230"/>
      <c r="O23" s="230"/>
      <c r="P23" s="230"/>
      <c r="Q23" s="229"/>
      <c r="R23" s="224"/>
      <c r="S23" s="576">
        <f>IF(ISNUMBER(Q25),IF(G25&lt;Q25,2,IF(G25=Q25,1,0)),"")</f>
        <v>2</v>
      </c>
    </row>
    <row r="24" spans="1:19" ht="9.9499999999999993" hidden="1" customHeight="1" thickBot="1" x14ac:dyDescent="0.25">
      <c r="A24" s="227" t="s">
        <v>88</v>
      </c>
      <c r="B24" s="226"/>
      <c r="C24" s="225"/>
      <c r="D24" s="224"/>
      <c r="E24" s="224"/>
      <c r="F24" s="224"/>
      <c r="G24" s="224"/>
      <c r="H24" s="224"/>
      <c r="I24" s="575"/>
      <c r="K24" s="227" t="s">
        <v>88</v>
      </c>
      <c r="L24" s="226"/>
      <c r="M24" s="225"/>
      <c r="N24" s="224"/>
      <c r="O24" s="224"/>
      <c r="P24" s="224"/>
      <c r="Q24" s="224"/>
      <c r="R24" s="224"/>
      <c r="S24" s="575"/>
    </row>
    <row r="25" spans="1:19" ht="15.95" customHeight="1" thickBot="1" x14ac:dyDescent="0.25">
      <c r="A25" s="574">
        <v>14565</v>
      </c>
      <c r="B25" s="573"/>
      <c r="C25" s="572" t="s">
        <v>87</v>
      </c>
      <c r="D25" s="571">
        <f>IF(ISNUMBER(D20),SUM(D20:D23),"")</f>
        <v>242</v>
      </c>
      <c r="E25" s="570">
        <f>IF(ISNUMBER(E20),SUM(E20:E23),"")</f>
        <v>99</v>
      </c>
      <c r="F25" s="569">
        <f>IF(ISNUMBER(F20),SUM(F20:F23),"")</f>
        <v>11</v>
      </c>
      <c r="G25" s="568">
        <f>IF(ISNUMBER(G20),SUM(G20:G23),"")</f>
        <v>341</v>
      </c>
      <c r="H25" s="215"/>
      <c r="I25" s="567"/>
      <c r="K25" s="574">
        <v>18612</v>
      </c>
      <c r="L25" s="573"/>
      <c r="M25" s="572" t="s">
        <v>87</v>
      </c>
      <c r="N25" s="571">
        <f>IF(ISNUMBER(N20),SUM(N20:N23),"")</f>
        <v>291</v>
      </c>
      <c r="O25" s="570">
        <f>IF(ISNUMBER(O20),SUM(O20:O23),"")</f>
        <v>115</v>
      </c>
      <c r="P25" s="569">
        <f>IF(ISNUMBER(P20),SUM(P20:P23),"")</f>
        <v>10</v>
      </c>
      <c r="Q25" s="568">
        <f>IF(ISNUMBER(Q20),SUM(Q20:Q23),"")</f>
        <v>406</v>
      </c>
      <c r="R25" s="215"/>
      <c r="S25" s="567"/>
    </row>
    <row r="26" spans="1:19" ht="12.95" customHeight="1" thickTop="1" x14ac:dyDescent="0.2">
      <c r="A26" s="252" t="str">
        <f>DGET([8]soupisky!$A$1:$E$484,"PRIJM",A30:A31)</f>
        <v>Macháčová</v>
      </c>
      <c r="B26" s="251"/>
      <c r="C26" s="591">
        <v>1</v>
      </c>
      <c r="D26" s="588">
        <v>134</v>
      </c>
      <c r="E26" s="587">
        <v>59</v>
      </c>
      <c r="F26" s="587">
        <v>5</v>
      </c>
      <c r="G26" s="586">
        <f>IF(ISBLANK(D26),"",D26+E26)</f>
        <v>193</v>
      </c>
      <c r="H26" s="224"/>
      <c r="I26" s="590">
        <f>IF(COUNT(Q31),SUM(I20+G31-Q31),"")</f>
        <v>-135</v>
      </c>
      <c r="K26" s="252" t="str">
        <f>DGET([8]soupisky!$A$1:$E$484,"PRIJM",K30:K31)</f>
        <v>Bočánek</v>
      </c>
      <c r="L26" s="251"/>
      <c r="M26" s="589">
        <v>1</v>
      </c>
      <c r="N26" s="588">
        <v>133</v>
      </c>
      <c r="O26" s="587">
        <v>80</v>
      </c>
      <c r="P26" s="587">
        <v>0</v>
      </c>
      <c r="Q26" s="586">
        <f>IF(ISBLANK(N26),"",N26+O26)</f>
        <v>213</v>
      </c>
      <c r="R26" s="224"/>
      <c r="S26" s="240"/>
    </row>
    <row r="27" spans="1:19" ht="12.95" customHeight="1" thickBot="1" x14ac:dyDescent="0.25">
      <c r="A27" s="584"/>
      <c r="B27" s="583"/>
      <c r="C27" s="582">
        <v>2</v>
      </c>
      <c r="D27" s="581">
        <v>127</v>
      </c>
      <c r="E27" s="580">
        <v>35</v>
      </c>
      <c r="F27" s="580">
        <v>8</v>
      </c>
      <c r="G27" s="579">
        <f>IF(ISBLANK(D27),"",D27+E27)</f>
        <v>162</v>
      </c>
      <c r="H27" s="224"/>
      <c r="I27" s="585"/>
      <c r="K27" s="584"/>
      <c r="L27" s="583"/>
      <c r="M27" s="582">
        <v>2</v>
      </c>
      <c r="N27" s="581">
        <v>148</v>
      </c>
      <c r="O27" s="580">
        <v>60</v>
      </c>
      <c r="P27" s="580">
        <v>3</v>
      </c>
      <c r="Q27" s="579">
        <f>IF(ISBLANK(N27),"",N27+O27)</f>
        <v>208</v>
      </c>
      <c r="R27" s="224"/>
      <c r="S27" s="240"/>
    </row>
    <row r="28" spans="1:19" ht="9.9499999999999993" customHeight="1" thickTop="1" x14ac:dyDescent="0.2">
      <c r="A28" s="578" t="str">
        <f>DGET([8]soupisky!$A$1:$E$484,"JMENO",A30:A31)</f>
        <v>Václava</v>
      </c>
      <c r="B28" s="577"/>
      <c r="C28" s="237"/>
      <c r="D28" s="236"/>
      <c r="E28" s="236"/>
      <c r="F28" s="236"/>
      <c r="G28" s="235"/>
      <c r="H28" s="224"/>
      <c r="I28" s="234"/>
      <c r="K28" s="578" t="str">
        <f>DGET([8]soupisky!$A$1:$E$484,"JMENO",K30:K31)</f>
        <v>Vlastimil</v>
      </c>
      <c r="L28" s="577"/>
      <c r="M28" s="237"/>
      <c r="N28" s="236"/>
      <c r="O28" s="236"/>
      <c r="P28" s="236"/>
      <c r="Q28" s="235"/>
      <c r="R28" s="224"/>
      <c r="S28" s="234"/>
    </row>
    <row r="29" spans="1:19" ht="9.9499999999999993" customHeight="1" thickBot="1" x14ac:dyDescent="0.25">
      <c r="A29" s="250"/>
      <c r="B29" s="249"/>
      <c r="C29" s="231"/>
      <c r="D29" s="230"/>
      <c r="E29" s="230"/>
      <c r="F29" s="230"/>
      <c r="G29" s="229"/>
      <c r="H29" s="224"/>
      <c r="I29" s="576">
        <f>IF(ISNUMBER(G31),IF(G31&gt;Q31,2,IF(G31=Q31,1,0)),"")</f>
        <v>0</v>
      </c>
      <c r="K29" s="250"/>
      <c r="L29" s="249"/>
      <c r="M29" s="231"/>
      <c r="N29" s="230"/>
      <c r="O29" s="230"/>
      <c r="P29" s="230"/>
      <c r="Q29" s="229"/>
      <c r="R29" s="224"/>
      <c r="S29" s="576">
        <f>IF(ISNUMBER(Q31),IF(G31&lt;Q31,2,IF(G31=Q31,1,0)),"")</f>
        <v>2</v>
      </c>
    </row>
    <row r="30" spans="1:19" ht="9.9499999999999993" hidden="1" customHeight="1" thickBot="1" x14ac:dyDescent="0.25">
      <c r="A30" s="227" t="s">
        <v>88</v>
      </c>
      <c r="B30" s="226"/>
      <c r="C30" s="225"/>
      <c r="D30" s="224"/>
      <c r="E30" s="224"/>
      <c r="F30" s="224"/>
      <c r="G30" s="224"/>
      <c r="H30" s="224"/>
      <c r="I30" s="575"/>
      <c r="K30" s="227" t="s">
        <v>88</v>
      </c>
      <c r="L30" s="226"/>
      <c r="M30" s="225"/>
      <c r="N30" s="224"/>
      <c r="O30" s="224"/>
      <c r="P30" s="224"/>
      <c r="Q30" s="224"/>
      <c r="R30" s="224"/>
      <c r="S30" s="575"/>
    </row>
    <row r="31" spans="1:19" ht="15.95" customHeight="1" thickBot="1" x14ac:dyDescent="0.25">
      <c r="A31" s="574">
        <v>23332</v>
      </c>
      <c r="B31" s="573"/>
      <c r="C31" s="572" t="s">
        <v>87</v>
      </c>
      <c r="D31" s="571">
        <f>IF(ISNUMBER(D26),SUM(D26:D29),"")</f>
        <v>261</v>
      </c>
      <c r="E31" s="570">
        <f>IF(ISNUMBER(E26),SUM(E26:E29),"")</f>
        <v>94</v>
      </c>
      <c r="F31" s="569">
        <f>IF(ISNUMBER(F26),SUM(F26:F29),"")</f>
        <v>13</v>
      </c>
      <c r="G31" s="568">
        <f>IF(ISNUMBER(G26),SUM(G26:G29),"")</f>
        <v>355</v>
      </c>
      <c r="H31" s="215"/>
      <c r="I31" s="567"/>
      <c r="K31" s="574">
        <v>4258</v>
      </c>
      <c r="L31" s="573"/>
      <c r="M31" s="572" t="s">
        <v>87</v>
      </c>
      <c r="N31" s="571">
        <f>IF(ISNUMBER(N26),SUM(N26:N29),"")</f>
        <v>281</v>
      </c>
      <c r="O31" s="570">
        <f>IF(ISNUMBER(O26),SUM(O26:O29),"")</f>
        <v>140</v>
      </c>
      <c r="P31" s="569">
        <f>IF(ISNUMBER(P26),SUM(P26:P29),"")</f>
        <v>3</v>
      </c>
      <c r="Q31" s="568">
        <f>IF(ISNUMBER(Q26),SUM(Q26:Q29),"")</f>
        <v>421</v>
      </c>
      <c r="R31" s="215"/>
      <c r="S31" s="567"/>
    </row>
    <row r="32" spans="1:19" ht="12.95" customHeight="1" thickTop="1" x14ac:dyDescent="0.2">
      <c r="A32" s="252" t="str">
        <f>DGET([8]soupisky!$A$1:$E$484,"PRIJM",A36:A37)</f>
        <v>Sionová</v>
      </c>
      <c r="B32" s="251"/>
      <c r="C32" s="591">
        <v>1</v>
      </c>
      <c r="D32" s="588">
        <v>140</v>
      </c>
      <c r="E32" s="587">
        <v>53</v>
      </c>
      <c r="F32" s="587">
        <v>5</v>
      </c>
      <c r="G32" s="586">
        <f>IF(ISBLANK(D32),"",D32+E32)</f>
        <v>193</v>
      </c>
      <c r="H32" s="224"/>
      <c r="I32" s="590">
        <f>IF(COUNT(Q37),SUM(I26+G37-Q37),"")</f>
        <v>-144</v>
      </c>
      <c r="K32" s="252" t="s">
        <v>194</v>
      </c>
      <c r="L32" s="251"/>
      <c r="M32" s="589">
        <v>1</v>
      </c>
      <c r="N32" s="588">
        <v>120</v>
      </c>
      <c r="O32" s="587">
        <v>51</v>
      </c>
      <c r="P32" s="587">
        <v>7</v>
      </c>
      <c r="Q32" s="586">
        <f>IF(ISBLANK(N32),"",N32+O32)</f>
        <v>171</v>
      </c>
      <c r="R32" s="224"/>
      <c r="S32" s="240"/>
    </row>
    <row r="33" spans="1:19" ht="12.95" customHeight="1" thickBot="1" x14ac:dyDescent="0.25">
      <c r="A33" s="584"/>
      <c r="B33" s="583"/>
      <c r="C33" s="582">
        <v>2</v>
      </c>
      <c r="D33" s="581">
        <v>133</v>
      </c>
      <c r="E33" s="580">
        <v>45</v>
      </c>
      <c r="F33" s="580">
        <v>8</v>
      </c>
      <c r="G33" s="579">
        <f>IF(ISBLANK(D33),"",D33+E33)</f>
        <v>178</v>
      </c>
      <c r="H33" s="224"/>
      <c r="I33" s="585"/>
      <c r="K33" s="584"/>
      <c r="L33" s="583"/>
      <c r="M33" s="582">
        <v>2</v>
      </c>
      <c r="N33" s="581">
        <v>148</v>
      </c>
      <c r="O33" s="580">
        <v>61</v>
      </c>
      <c r="P33" s="580">
        <v>5</v>
      </c>
      <c r="Q33" s="579">
        <f>IF(ISBLANK(N33),"",N33+O33)</f>
        <v>209</v>
      </c>
      <c r="R33" s="224"/>
      <c r="S33" s="240"/>
    </row>
    <row r="34" spans="1:19" ht="9.9499999999999993" customHeight="1" thickTop="1" x14ac:dyDescent="0.2">
      <c r="A34" s="578" t="str">
        <f>DGET([8]soupisky!$A$1:$E$484,"JMENO",A36:A37)</f>
        <v>Kristýna</v>
      </c>
      <c r="B34" s="577"/>
      <c r="C34" s="237"/>
      <c r="D34" s="236"/>
      <c r="E34" s="236"/>
      <c r="F34" s="236"/>
      <c r="G34" s="235"/>
      <c r="H34" s="224"/>
      <c r="I34" s="234"/>
      <c r="K34" s="578" t="s">
        <v>193</v>
      </c>
      <c r="L34" s="577"/>
      <c r="M34" s="237"/>
      <c r="N34" s="236"/>
      <c r="O34" s="236"/>
      <c r="P34" s="236"/>
      <c r="Q34" s="235"/>
      <c r="R34" s="224"/>
      <c r="S34" s="234"/>
    </row>
    <row r="35" spans="1:19" ht="9.9499999999999993" customHeight="1" thickBot="1" x14ac:dyDescent="0.25">
      <c r="A35" s="250"/>
      <c r="B35" s="249"/>
      <c r="C35" s="231"/>
      <c r="D35" s="230"/>
      <c r="E35" s="230"/>
      <c r="F35" s="230"/>
      <c r="G35" s="229"/>
      <c r="H35" s="224"/>
      <c r="I35" s="576">
        <f>IF(ISNUMBER(G37),IF(G37&gt;Q37,2,IF(G37=Q37,1,0)),"")</f>
        <v>0</v>
      </c>
      <c r="K35" s="250"/>
      <c r="L35" s="249"/>
      <c r="M35" s="231"/>
      <c r="N35" s="230"/>
      <c r="O35" s="230"/>
      <c r="P35" s="230"/>
      <c r="Q35" s="229"/>
      <c r="R35" s="224"/>
      <c r="S35" s="576">
        <f>IF(ISNUMBER(Q37),IF(G37&lt;Q37,2,IF(G37=Q37,1,0)),"")</f>
        <v>2</v>
      </c>
    </row>
    <row r="36" spans="1:19" ht="9.9499999999999993" hidden="1" customHeight="1" thickBot="1" x14ac:dyDescent="0.25">
      <c r="A36" s="227" t="s">
        <v>88</v>
      </c>
      <c r="B36" s="226"/>
      <c r="C36" s="225"/>
      <c r="D36" s="224"/>
      <c r="E36" s="224"/>
      <c r="F36" s="224"/>
      <c r="G36" s="224"/>
      <c r="H36" s="224"/>
      <c r="I36" s="575"/>
      <c r="K36" s="227" t="s">
        <v>88</v>
      </c>
      <c r="L36" s="226"/>
      <c r="M36" s="225"/>
      <c r="N36" s="224"/>
      <c r="O36" s="224"/>
      <c r="P36" s="224"/>
      <c r="Q36" s="224"/>
      <c r="R36" s="224"/>
      <c r="S36" s="575"/>
    </row>
    <row r="37" spans="1:19" ht="15.95" customHeight="1" thickBot="1" x14ac:dyDescent="0.25">
      <c r="A37" s="574">
        <v>14478</v>
      </c>
      <c r="B37" s="573"/>
      <c r="C37" s="572" t="s">
        <v>87</v>
      </c>
      <c r="D37" s="571">
        <f>IF(ISNUMBER(D32),SUM(D32:D35),"")</f>
        <v>273</v>
      </c>
      <c r="E37" s="570">
        <f>IF(ISNUMBER(E32),SUM(E32:E35),"")</f>
        <v>98</v>
      </c>
      <c r="F37" s="569">
        <f>IF(ISNUMBER(F32),SUM(F32:F35),"")</f>
        <v>13</v>
      </c>
      <c r="G37" s="568">
        <f>IF(ISNUMBER(G32),SUM(G32:G35),"")</f>
        <v>371</v>
      </c>
      <c r="H37" s="215"/>
      <c r="I37" s="567"/>
      <c r="K37" s="574">
        <v>1282</v>
      </c>
      <c r="L37" s="573"/>
      <c r="M37" s="572" t="s">
        <v>87</v>
      </c>
      <c r="N37" s="571">
        <f>IF(ISNUMBER(N32),SUM(N32:N35),"")</f>
        <v>268</v>
      </c>
      <c r="O37" s="570">
        <f>IF(ISNUMBER(O32),SUM(O32:O35),"")</f>
        <v>112</v>
      </c>
      <c r="P37" s="569">
        <f>IF(ISNUMBER(P32),SUM(P32:P35),"")</f>
        <v>12</v>
      </c>
      <c r="Q37" s="568">
        <f>IF(ISNUMBER(Q32),SUM(Q32:Q35),"")</f>
        <v>380</v>
      </c>
      <c r="R37" s="215"/>
      <c r="S37" s="567"/>
    </row>
    <row r="38" spans="1:19" ht="12.95" customHeight="1" thickTop="1" x14ac:dyDescent="0.2">
      <c r="A38" s="252" t="str">
        <f>DGET([8]soupisky!$A$1:$E$484,"PRIJM",A42:A43)</f>
        <v>Pleinerová</v>
      </c>
      <c r="B38" s="251"/>
      <c r="C38" s="591">
        <v>1</v>
      </c>
      <c r="D38" s="588">
        <v>121</v>
      </c>
      <c r="E38" s="587">
        <v>40</v>
      </c>
      <c r="F38" s="587">
        <v>9</v>
      </c>
      <c r="G38" s="586">
        <f>IF(ISBLANK(D38),"",D38+E38)</f>
        <v>161</v>
      </c>
      <c r="H38" s="224"/>
      <c r="I38" s="590">
        <f>IF(COUNT(Q43),SUM(I32+G43-Q43),"")</f>
        <v>-199</v>
      </c>
      <c r="K38" s="252" t="str">
        <f>DGET([8]soupisky!$A$1:$E$484,"PRIJM",K42:K43)</f>
        <v>Míchal</v>
      </c>
      <c r="L38" s="251"/>
      <c r="M38" s="589">
        <v>1</v>
      </c>
      <c r="N38" s="588">
        <v>137</v>
      </c>
      <c r="O38" s="587">
        <v>68</v>
      </c>
      <c r="P38" s="587">
        <v>2</v>
      </c>
      <c r="Q38" s="586">
        <f>IF(ISBLANK(N38),"",N38+O38)</f>
        <v>205</v>
      </c>
      <c r="R38" s="224"/>
      <c r="S38" s="240"/>
    </row>
    <row r="39" spans="1:19" ht="12.95" customHeight="1" thickBot="1" x14ac:dyDescent="0.25">
      <c r="A39" s="584"/>
      <c r="B39" s="583"/>
      <c r="C39" s="582">
        <v>2</v>
      </c>
      <c r="D39" s="581">
        <v>117</v>
      </c>
      <c r="E39" s="580">
        <v>35</v>
      </c>
      <c r="F39" s="580">
        <v>14</v>
      </c>
      <c r="G39" s="579">
        <f>IF(ISBLANK(D39),"",D39+E39)</f>
        <v>152</v>
      </c>
      <c r="H39" s="224"/>
      <c r="I39" s="585"/>
      <c r="K39" s="584"/>
      <c r="L39" s="583"/>
      <c r="M39" s="582">
        <v>2</v>
      </c>
      <c r="N39" s="581">
        <v>111</v>
      </c>
      <c r="O39" s="580">
        <v>52</v>
      </c>
      <c r="P39" s="580">
        <v>8</v>
      </c>
      <c r="Q39" s="579">
        <f>IF(ISBLANK(N39),"",N39+O39)</f>
        <v>163</v>
      </c>
      <c r="R39" s="224"/>
      <c r="S39" s="240"/>
    </row>
    <row r="40" spans="1:19" ht="9.9499999999999993" customHeight="1" thickTop="1" x14ac:dyDescent="0.2">
      <c r="A40" s="578" t="str">
        <f>DGET([8]soupisky!$A$1:$E$484,"JMENO",A42:A43)</f>
        <v>Yvetta</v>
      </c>
      <c r="B40" s="577"/>
      <c r="C40" s="237"/>
      <c r="D40" s="236"/>
      <c r="E40" s="236"/>
      <c r="F40" s="236"/>
      <c r="G40" s="235"/>
      <c r="H40" s="224"/>
      <c r="I40" s="234"/>
      <c r="K40" s="578" t="str">
        <f>DGET([8]soupisky!$A$1:$E$484,"JMENO",K42:K43)</f>
        <v>Petr</v>
      </c>
      <c r="L40" s="577"/>
      <c r="M40" s="237"/>
      <c r="N40" s="236"/>
      <c r="O40" s="236"/>
      <c r="P40" s="236"/>
      <c r="Q40" s="235"/>
      <c r="R40" s="224"/>
      <c r="S40" s="234"/>
    </row>
    <row r="41" spans="1:19" ht="9.9499999999999993" customHeight="1" thickBot="1" x14ac:dyDescent="0.25">
      <c r="A41" s="250"/>
      <c r="B41" s="249"/>
      <c r="C41" s="231"/>
      <c r="D41" s="230"/>
      <c r="E41" s="230"/>
      <c r="F41" s="230"/>
      <c r="G41" s="229"/>
      <c r="H41" s="224"/>
      <c r="I41" s="576">
        <f>IF(ISNUMBER(G43),IF(G43&gt;Q43,2,IF(G43=Q43,1,0)),"")</f>
        <v>0</v>
      </c>
      <c r="K41" s="250"/>
      <c r="L41" s="249"/>
      <c r="M41" s="231"/>
      <c r="N41" s="230"/>
      <c r="O41" s="230"/>
      <c r="P41" s="230"/>
      <c r="Q41" s="229"/>
      <c r="R41" s="224"/>
      <c r="S41" s="576">
        <f>IF(ISNUMBER(Q43),IF(G43&lt;Q43,2,IF(G43=Q43,1,0)),"")</f>
        <v>2</v>
      </c>
    </row>
    <row r="42" spans="1:19" ht="9.9499999999999993" hidden="1" customHeight="1" thickBot="1" x14ac:dyDescent="0.25">
      <c r="A42" s="227" t="s">
        <v>88</v>
      </c>
      <c r="B42" s="226"/>
      <c r="C42" s="225"/>
      <c r="D42" s="224"/>
      <c r="E42" s="224"/>
      <c r="F42" s="224"/>
      <c r="G42" s="224"/>
      <c r="H42" s="224"/>
      <c r="I42" s="575"/>
      <c r="K42" s="227" t="s">
        <v>88</v>
      </c>
      <c r="L42" s="226"/>
      <c r="M42" s="225"/>
      <c r="N42" s="224"/>
      <c r="O42" s="224"/>
      <c r="P42" s="224"/>
      <c r="Q42" s="224"/>
      <c r="R42" s="224"/>
      <c r="S42" s="575"/>
    </row>
    <row r="43" spans="1:19" ht="15.95" customHeight="1" thickBot="1" x14ac:dyDescent="0.25">
      <c r="A43" s="574">
        <v>23279</v>
      </c>
      <c r="B43" s="573"/>
      <c r="C43" s="572" t="s">
        <v>87</v>
      </c>
      <c r="D43" s="571">
        <f>IF(ISNUMBER(D38),SUM(D38:D41),"")</f>
        <v>238</v>
      </c>
      <c r="E43" s="570">
        <f>IF(ISNUMBER(E38),SUM(E38:E41),"")</f>
        <v>75</v>
      </c>
      <c r="F43" s="569">
        <f>IF(ISNUMBER(F38),SUM(F38:F41),"")</f>
        <v>23</v>
      </c>
      <c r="G43" s="568">
        <f>IF(ISNUMBER(G38),SUM(G38:G41),"")</f>
        <v>313</v>
      </c>
      <c r="H43" s="215"/>
      <c r="I43" s="567"/>
      <c r="K43" s="574">
        <v>1263</v>
      </c>
      <c r="L43" s="573"/>
      <c r="M43" s="572" t="s">
        <v>87</v>
      </c>
      <c r="N43" s="571">
        <f>IF(ISNUMBER(N38),SUM(N38:N41),"")</f>
        <v>248</v>
      </c>
      <c r="O43" s="570">
        <f>IF(ISNUMBER(O38),SUM(O38:O41),"")</f>
        <v>120</v>
      </c>
      <c r="P43" s="569">
        <f>IF(ISNUMBER(P38),SUM(P38:P41),"")</f>
        <v>10</v>
      </c>
      <c r="Q43" s="568">
        <f>IF(ISNUMBER(Q38),SUM(Q38:Q41),"")</f>
        <v>368</v>
      </c>
      <c r="R43" s="215"/>
      <c r="S43" s="567"/>
    </row>
    <row r="44" spans="1:19" ht="5.0999999999999996" customHeight="1" thickTop="1" thickBot="1" x14ac:dyDescent="0.25"/>
    <row r="45" spans="1:19" ht="20.100000000000001" customHeight="1" thickBot="1" x14ac:dyDescent="0.25">
      <c r="A45" s="213"/>
      <c r="B45" s="212"/>
      <c r="C45" s="211" t="s">
        <v>86</v>
      </c>
      <c r="D45" s="566">
        <f>IF(ISNUMBER(D13),SUM(D13,D19,D25,D31,D37,D43),"")</f>
        <v>1565</v>
      </c>
      <c r="E45" s="565">
        <f>IF(ISNUMBER(E13),SUM(E13,E19,E25,E31,E37,E43),"")</f>
        <v>573</v>
      </c>
      <c r="F45" s="564">
        <f>IF(ISNUMBER(F13),SUM(F13,F19,F25,F31,F37,F43),"")</f>
        <v>88</v>
      </c>
      <c r="G45" s="563">
        <f>IF(ISNUMBER(G13),SUM(G13,G19,G25,G31,G37,G43),"")</f>
        <v>2138</v>
      </c>
      <c r="H45" s="206"/>
      <c r="I45" s="562">
        <f>IF(ISNUMBER(G45),IF(G45&gt;Q45,4,IF(G45=Q45,2,0)),"")</f>
        <v>0</v>
      </c>
      <c r="K45" s="213"/>
      <c r="L45" s="212"/>
      <c r="M45" s="211" t="s">
        <v>86</v>
      </c>
      <c r="N45" s="566">
        <f>IF(ISNUMBER(N13),SUM(N13,N19,N25,N31,N37,N43),"")</f>
        <v>1637</v>
      </c>
      <c r="O45" s="565">
        <f>IF(ISNUMBER(O13),SUM(O13,O19,O25,O31,O37,O43),"")</f>
        <v>700</v>
      </c>
      <c r="P45" s="564">
        <f>IF(ISNUMBER(P13),SUM(P13,P19,P25,P31,P37,P43),"")</f>
        <v>58</v>
      </c>
      <c r="Q45" s="563">
        <f>IF(ISNUMBER(Q13),SUM(Q13,Q19,Q25,Q31,Q37,Q43),"")</f>
        <v>2337</v>
      </c>
      <c r="R45" s="206"/>
      <c r="S45" s="562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200"/>
      <c r="B47" s="192" t="s">
        <v>84</v>
      </c>
      <c r="C47" s="455" t="s">
        <v>192</v>
      </c>
      <c r="D47" s="455"/>
      <c r="E47" s="455"/>
      <c r="G47" s="203" t="s">
        <v>82</v>
      </c>
      <c r="H47" s="202"/>
      <c r="I47" s="561">
        <f>IF(ISNUMBER(I11),SUM(I11,I17,I23,I29,I35,I41,I45),"")</f>
        <v>2</v>
      </c>
      <c r="K47" s="200"/>
      <c r="L47" s="192" t="s">
        <v>84</v>
      </c>
      <c r="M47" s="455" t="s">
        <v>191</v>
      </c>
      <c r="N47" s="455"/>
      <c r="O47" s="455"/>
      <c r="Q47" s="203" t="s">
        <v>82</v>
      </c>
      <c r="R47" s="202"/>
      <c r="S47" s="561">
        <f>IF(ISNUMBER(S11),SUM(S11,S17,S23,S29,S35,S41,S45),"")</f>
        <v>14</v>
      </c>
    </row>
    <row r="48" spans="1:19" ht="20.100000000000001" customHeight="1" x14ac:dyDescent="0.2">
      <c r="A48" s="200"/>
      <c r="B48" s="192" t="s">
        <v>78</v>
      </c>
      <c r="C48" s="450"/>
      <c r="D48" s="450"/>
      <c r="E48" s="450"/>
      <c r="F48" s="193"/>
      <c r="G48" s="193"/>
      <c r="H48" s="193"/>
      <c r="I48" s="193"/>
      <c r="J48" s="193"/>
      <c r="K48" s="200"/>
      <c r="L48" s="192" t="s">
        <v>78</v>
      </c>
      <c r="M48" s="450"/>
      <c r="N48" s="450"/>
      <c r="O48" s="450"/>
      <c r="P48" s="198"/>
      <c r="Q48" s="197"/>
      <c r="R48" s="197"/>
      <c r="S48" s="197"/>
    </row>
    <row r="49" spans="1:19" ht="20.25" customHeight="1" x14ac:dyDescent="0.2">
      <c r="A49" s="192" t="s">
        <v>81</v>
      </c>
      <c r="B49" s="192" t="s">
        <v>80</v>
      </c>
      <c r="C49" s="447"/>
      <c r="D49" s="447"/>
      <c r="E49" s="447"/>
      <c r="F49" s="447"/>
      <c r="G49" s="447"/>
      <c r="H49" s="447"/>
      <c r="I49" s="192"/>
      <c r="J49" s="192"/>
      <c r="K49" s="192" t="s">
        <v>79</v>
      </c>
      <c r="L49" s="446"/>
      <c r="M49" s="446"/>
      <c r="O49" s="192" t="s">
        <v>78</v>
      </c>
      <c r="P49" s="560"/>
      <c r="Q49" s="560"/>
      <c r="R49" s="560"/>
      <c r="S49" s="560"/>
    </row>
    <row r="50" spans="1:19" ht="9.75" customHeight="1" x14ac:dyDescent="0.2">
      <c r="A50" s="192"/>
      <c r="B50" s="192"/>
      <c r="C50" s="191"/>
      <c r="D50" s="191"/>
      <c r="E50" s="191"/>
      <c r="F50" s="191"/>
      <c r="G50" s="191"/>
      <c r="H50" s="191"/>
      <c r="I50" s="192"/>
      <c r="J50" s="192"/>
      <c r="K50" s="192"/>
      <c r="L50" s="193"/>
      <c r="M50" s="193"/>
      <c r="O50" s="192"/>
      <c r="P50" s="191"/>
      <c r="Q50" s="191"/>
      <c r="R50" s="191"/>
      <c r="S50" s="191"/>
    </row>
    <row r="51" spans="1:19" ht="30" customHeight="1" x14ac:dyDescent="0.3">
      <c r="A51" s="190" t="s">
        <v>77</v>
      </c>
    </row>
    <row r="52" spans="1:19" ht="20.100000000000001" customHeight="1" x14ac:dyDescent="0.2">
      <c r="B52" s="185" t="s">
        <v>76</v>
      </c>
      <c r="C52" s="559" t="s">
        <v>29</v>
      </c>
      <c r="D52" s="559"/>
      <c r="I52" s="185" t="s">
        <v>75</v>
      </c>
      <c r="J52" s="558">
        <v>25</v>
      </c>
      <c r="K52" s="558"/>
    </row>
    <row r="53" spans="1:19" ht="20.100000000000001" customHeight="1" x14ac:dyDescent="0.2">
      <c r="B53" s="185" t="s">
        <v>74</v>
      </c>
      <c r="C53" s="557" t="s">
        <v>190</v>
      </c>
      <c r="D53" s="557"/>
      <c r="I53" s="185" t="s">
        <v>73</v>
      </c>
      <c r="J53" s="556">
        <v>2</v>
      </c>
      <c r="K53" s="556"/>
      <c r="P53" s="185" t="s">
        <v>72</v>
      </c>
      <c r="Q53" s="555">
        <v>43334</v>
      </c>
      <c r="R53" s="554"/>
      <c r="S53" s="554"/>
    </row>
    <row r="54" spans="1:19" ht="9.9499999999999993" customHeight="1" x14ac:dyDescent="0.2"/>
    <row r="55" spans="1:19" ht="15" customHeight="1" x14ac:dyDescent="0.2">
      <c r="A55" s="182" t="s">
        <v>71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0"/>
    </row>
    <row r="56" spans="1:19" ht="90" customHeight="1" x14ac:dyDescent="0.2">
      <c r="A56" s="534"/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2"/>
    </row>
    <row r="57" spans="1:19" ht="5.0999999999999996" customHeight="1" x14ac:dyDescent="0.2"/>
    <row r="58" spans="1:19" ht="15" customHeight="1" x14ac:dyDescent="0.2">
      <c r="A58" s="434" t="s">
        <v>70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3"/>
      <c r="Q58" s="433"/>
      <c r="R58" s="433"/>
      <c r="S58" s="432"/>
    </row>
    <row r="59" spans="1:19" ht="6.75" customHeight="1" x14ac:dyDescent="0.2">
      <c r="A59" s="431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429"/>
    </row>
    <row r="60" spans="1:19" ht="18" customHeight="1" x14ac:dyDescent="0.2">
      <c r="A60" s="430" t="s">
        <v>69</v>
      </c>
      <c r="B60" s="158"/>
      <c r="C60" s="158"/>
      <c r="D60" s="158"/>
      <c r="E60" s="158"/>
      <c r="F60" s="158"/>
      <c r="G60" s="158"/>
      <c r="H60" s="158"/>
      <c r="I60" s="158"/>
      <c r="J60" s="158"/>
      <c r="K60" s="398" t="s">
        <v>68</v>
      </c>
      <c r="L60" s="158"/>
      <c r="M60" s="158"/>
      <c r="N60" s="158"/>
      <c r="O60" s="158"/>
      <c r="P60" s="158"/>
      <c r="Q60" s="158"/>
      <c r="R60" s="158"/>
      <c r="S60" s="429"/>
    </row>
    <row r="61" spans="1:19" ht="18" customHeight="1" x14ac:dyDescent="0.2">
      <c r="A61" s="553"/>
      <c r="B61" s="550" t="s">
        <v>67</v>
      </c>
      <c r="C61" s="549"/>
      <c r="D61" s="551"/>
      <c r="E61" s="550" t="s">
        <v>66</v>
      </c>
      <c r="F61" s="549"/>
      <c r="G61" s="549"/>
      <c r="H61" s="549"/>
      <c r="I61" s="551"/>
      <c r="J61" s="158"/>
      <c r="K61" s="552"/>
      <c r="L61" s="550" t="s">
        <v>67</v>
      </c>
      <c r="M61" s="549"/>
      <c r="N61" s="551"/>
      <c r="O61" s="550" t="s">
        <v>66</v>
      </c>
      <c r="P61" s="549"/>
      <c r="Q61" s="549"/>
      <c r="R61" s="549"/>
      <c r="S61" s="548"/>
    </row>
    <row r="62" spans="1:19" ht="18" customHeight="1" x14ac:dyDescent="0.2">
      <c r="A62" s="547" t="s">
        <v>65</v>
      </c>
      <c r="B62" s="543" t="s">
        <v>64</v>
      </c>
      <c r="C62" s="545"/>
      <c r="D62" s="544" t="s">
        <v>63</v>
      </c>
      <c r="E62" s="543" t="s">
        <v>64</v>
      </c>
      <c r="F62" s="542"/>
      <c r="G62" s="542"/>
      <c r="H62" s="541"/>
      <c r="I62" s="544" t="s">
        <v>63</v>
      </c>
      <c r="J62" s="158"/>
      <c r="K62" s="546" t="s">
        <v>65</v>
      </c>
      <c r="L62" s="543" t="s">
        <v>64</v>
      </c>
      <c r="M62" s="545"/>
      <c r="N62" s="544" t="s">
        <v>63</v>
      </c>
      <c r="O62" s="543" t="s">
        <v>64</v>
      </c>
      <c r="P62" s="542"/>
      <c r="Q62" s="542"/>
      <c r="R62" s="541"/>
      <c r="S62" s="540" t="s">
        <v>63</v>
      </c>
    </row>
    <row r="63" spans="1:19" ht="18" customHeight="1" x14ac:dyDescent="0.2">
      <c r="A63" s="408"/>
      <c r="B63" s="405"/>
      <c r="C63" s="403"/>
      <c r="D63" s="406"/>
      <c r="E63" s="405"/>
      <c r="F63" s="404"/>
      <c r="G63" s="404"/>
      <c r="H63" s="403"/>
      <c r="I63" s="406"/>
      <c r="J63" s="158"/>
      <c r="K63" s="407"/>
      <c r="L63" s="405"/>
      <c r="M63" s="403"/>
      <c r="N63" s="406"/>
      <c r="O63" s="405"/>
      <c r="P63" s="404"/>
      <c r="Q63" s="404"/>
      <c r="R63" s="403"/>
      <c r="S63" s="402"/>
    </row>
    <row r="64" spans="1:19" ht="18" customHeight="1" x14ac:dyDescent="0.2">
      <c r="A64" s="408"/>
      <c r="B64" s="405"/>
      <c r="C64" s="403"/>
      <c r="D64" s="406"/>
      <c r="E64" s="405"/>
      <c r="F64" s="404"/>
      <c r="G64" s="404"/>
      <c r="H64" s="403"/>
      <c r="I64" s="406"/>
      <c r="J64" s="158"/>
      <c r="K64" s="407"/>
      <c r="L64" s="405"/>
      <c r="M64" s="403"/>
      <c r="N64" s="406"/>
      <c r="O64" s="405"/>
      <c r="P64" s="404"/>
      <c r="Q64" s="404"/>
      <c r="R64" s="403"/>
      <c r="S64" s="402"/>
    </row>
    <row r="65" spans="1:19" ht="11.25" customHeight="1" x14ac:dyDescent="0.2">
      <c r="A65" s="40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399"/>
    </row>
    <row r="66" spans="1:19" ht="3.75" customHeight="1" x14ac:dyDescent="0.2">
      <c r="A66" s="398"/>
      <c r="B66" s="158"/>
      <c r="C66" s="158"/>
      <c r="D66" s="158"/>
      <c r="E66" s="158"/>
      <c r="F66" s="158"/>
      <c r="G66" s="158"/>
      <c r="H66" s="158"/>
      <c r="I66" s="158"/>
      <c r="J66" s="158"/>
      <c r="K66" s="398"/>
      <c r="L66" s="158"/>
      <c r="M66" s="158"/>
      <c r="N66" s="158"/>
      <c r="O66" s="158"/>
      <c r="P66" s="158"/>
      <c r="Q66" s="158"/>
      <c r="R66" s="158"/>
      <c r="S66" s="158"/>
    </row>
    <row r="67" spans="1:19" ht="19.5" customHeight="1" x14ac:dyDescent="0.2">
      <c r="A67" s="539" t="s">
        <v>62</v>
      </c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538"/>
    </row>
    <row r="68" spans="1:19" ht="90" customHeight="1" x14ac:dyDescent="0.2">
      <c r="A68" s="537"/>
      <c r="B68" s="536"/>
      <c r="C68" s="536"/>
      <c r="D68" s="536"/>
      <c r="E68" s="536"/>
      <c r="F68" s="536"/>
      <c r="G68" s="536"/>
      <c r="H68" s="536"/>
      <c r="I68" s="536"/>
      <c r="J68" s="536"/>
      <c r="K68" s="536"/>
      <c r="L68" s="536"/>
      <c r="M68" s="536"/>
      <c r="N68" s="536"/>
      <c r="O68" s="536"/>
      <c r="P68" s="536"/>
      <c r="Q68" s="536"/>
      <c r="R68" s="536"/>
      <c r="S68" s="535"/>
    </row>
    <row r="69" spans="1:19" ht="5.0999999999999996" customHeight="1" x14ac:dyDescent="0.2"/>
    <row r="70" spans="1:19" ht="15" customHeight="1" x14ac:dyDescent="0.2">
      <c r="A70" s="182" t="s">
        <v>61</v>
      </c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0"/>
    </row>
    <row r="71" spans="1:19" ht="90" customHeight="1" x14ac:dyDescent="0.2">
      <c r="A71" s="534"/>
      <c r="B71" s="533"/>
      <c r="C71" s="533"/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2"/>
    </row>
    <row r="72" spans="1:19" ht="30" customHeight="1" x14ac:dyDescent="0.2">
      <c r="A72" s="134" t="s">
        <v>60</v>
      </c>
      <c r="B72" s="134"/>
      <c r="C72" s="133"/>
      <c r="D72" s="133"/>
      <c r="E72" s="133"/>
      <c r="F72" s="133"/>
      <c r="G72" s="133"/>
      <c r="H72" s="133"/>
    </row>
    <row r="73" spans="1:19" ht="30" customHeight="1" x14ac:dyDescent="0.2">
      <c r="A73" s="271"/>
      <c r="B73" s="271"/>
      <c r="C73" s="531"/>
      <c r="D73" s="531"/>
      <c r="E73" s="531"/>
      <c r="F73" s="531"/>
      <c r="G73" s="531"/>
      <c r="H73" s="531"/>
    </row>
    <row r="74" spans="1:19" hidden="1" x14ac:dyDescent="0.2">
      <c r="K74" s="129" t="s">
        <v>59</v>
      </c>
      <c r="L74" s="131" t="s">
        <v>58</v>
      </c>
      <c r="M74" s="132"/>
      <c r="N74" s="132"/>
      <c r="O74" s="131"/>
      <c r="P74" s="130"/>
    </row>
    <row r="75" spans="1:19" hidden="1" x14ac:dyDescent="0.2">
      <c r="K75" s="129" t="s">
        <v>56</v>
      </c>
      <c r="L75" s="131" t="s">
        <v>55</v>
      </c>
      <c r="M75" s="132"/>
      <c r="N75" s="132"/>
      <c r="O75" s="131"/>
      <c r="P75" s="130"/>
    </row>
    <row r="76" spans="1:19" hidden="1" x14ac:dyDescent="0.2">
      <c r="K76" s="129" t="s">
        <v>53</v>
      </c>
      <c r="L76" s="131" t="s">
        <v>52</v>
      </c>
      <c r="M76" s="132"/>
      <c r="N76" s="132"/>
      <c r="O76" s="131" t="s">
        <v>51</v>
      </c>
      <c r="P76" s="130"/>
    </row>
    <row r="77" spans="1:19" hidden="1" x14ac:dyDescent="0.2">
      <c r="K77" s="129" t="s">
        <v>50</v>
      </c>
      <c r="L77" s="131" t="s">
        <v>49</v>
      </c>
      <c r="M77" s="132"/>
      <c r="N77" s="132"/>
      <c r="O77" s="131" t="s">
        <v>48</v>
      </c>
      <c r="P77" s="130"/>
    </row>
    <row r="78" spans="1:19" hidden="1" x14ac:dyDescent="0.2">
      <c r="K78" s="129" t="s">
        <v>47</v>
      </c>
      <c r="L78" s="131" t="s">
        <v>46</v>
      </c>
      <c r="M78" s="132"/>
      <c r="N78" s="132"/>
      <c r="O78" s="131" t="s">
        <v>45</v>
      </c>
      <c r="P78" s="130"/>
    </row>
    <row r="79" spans="1:19" hidden="1" x14ac:dyDescent="0.2">
      <c r="K79" s="129" t="s">
        <v>44</v>
      </c>
      <c r="L79" s="131" t="s">
        <v>43</v>
      </c>
      <c r="M79" s="132"/>
      <c r="N79" s="132"/>
      <c r="O79" s="131" t="s">
        <v>42</v>
      </c>
      <c r="P79" s="130"/>
    </row>
    <row r="80" spans="1:19" hidden="1" x14ac:dyDescent="0.2">
      <c r="K80" s="129" t="s">
        <v>41</v>
      </c>
      <c r="L80" s="131" t="s">
        <v>40</v>
      </c>
      <c r="M80" s="132"/>
      <c r="N80" s="132"/>
      <c r="O80" s="131" t="s">
        <v>39</v>
      </c>
      <c r="P80" s="130"/>
    </row>
    <row r="81" spans="11:16" hidden="1" x14ac:dyDescent="0.2">
      <c r="K81" s="129" t="s">
        <v>38</v>
      </c>
      <c r="L81" s="131" t="s">
        <v>37</v>
      </c>
      <c r="M81" s="132"/>
      <c r="N81" s="132"/>
      <c r="O81" s="131" t="s">
        <v>36</v>
      </c>
      <c r="P81" s="130"/>
    </row>
    <row r="82" spans="11:16" hidden="1" x14ac:dyDescent="0.2">
      <c r="K82" s="129" t="s">
        <v>35</v>
      </c>
      <c r="L82" s="131" t="s">
        <v>34</v>
      </c>
      <c r="M82" s="132"/>
      <c r="N82" s="132"/>
      <c r="O82" s="131" t="s">
        <v>33</v>
      </c>
      <c r="P82" s="130"/>
    </row>
    <row r="83" spans="11:16" hidden="1" x14ac:dyDescent="0.2">
      <c r="K83" s="129" t="s">
        <v>32</v>
      </c>
      <c r="L83" s="131" t="s">
        <v>31</v>
      </c>
      <c r="M83" s="132"/>
      <c r="N83" s="132"/>
      <c r="O83" s="131" t="s">
        <v>30</v>
      </c>
      <c r="P83" s="130"/>
    </row>
    <row r="84" spans="11:16" hidden="1" x14ac:dyDescent="0.2">
      <c r="K84" s="129" t="s">
        <v>29</v>
      </c>
      <c r="L84" s="131" t="s">
        <v>28</v>
      </c>
      <c r="M84" s="132"/>
      <c r="N84" s="132"/>
      <c r="O84" s="131" t="s">
        <v>27</v>
      </c>
      <c r="P84" s="130"/>
    </row>
    <row r="85" spans="11:16" hidden="1" x14ac:dyDescent="0.2">
      <c r="K85" s="129" t="s">
        <v>26</v>
      </c>
      <c r="L85" s="131" t="s">
        <v>25</v>
      </c>
      <c r="M85" s="132"/>
      <c r="N85" s="132"/>
      <c r="O85" s="131" t="s">
        <v>24</v>
      </c>
      <c r="P85" s="130"/>
    </row>
    <row r="86" spans="11:16" hidden="1" x14ac:dyDescent="0.2">
      <c r="K86" s="129" t="s">
        <v>23</v>
      </c>
      <c r="L86" s="131" t="s">
        <v>22</v>
      </c>
      <c r="M86" s="132"/>
      <c r="N86" s="132"/>
      <c r="O86" s="131" t="s">
        <v>21</v>
      </c>
      <c r="P86" s="130"/>
    </row>
    <row r="87" spans="11:16" hidden="1" x14ac:dyDescent="0.2">
      <c r="K87" s="129" t="s">
        <v>20</v>
      </c>
      <c r="L87" s="131" t="s">
        <v>19</v>
      </c>
      <c r="M87" s="132"/>
      <c r="N87" s="132"/>
      <c r="O87" s="131" t="s">
        <v>18</v>
      </c>
      <c r="P87" s="130"/>
    </row>
    <row r="88" spans="11:16" hidden="1" x14ac:dyDescent="0.2">
      <c r="K88" s="129" t="s">
        <v>17</v>
      </c>
      <c r="L88" s="131"/>
      <c r="M88" s="132"/>
      <c r="N88" s="132"/>
      <c r="O88" s="131" t="s">
        <v>16</v>
      </c>
      <c r="P88" s="130"/>
    </row>
    <row r="89" spans="11:16" hidden="1" x14ac:dyDescent="0.2">
      <c r="K89" s="129" t="s">
        <v>15</v>
      </c>
      <c r="L89" s="131"/>
      <c r="M89" s="132"/>
      <c r="N89" s="132"/>
      <c r="O89" s="131" t="s">
        <v>14</v>
      </c>
      <c r="P89" s="130"/>
    </row>
    <row r="90" spans="11:16" hidden="1" x14ac:dyDescent="0.2">
      <c r="K90" s="129" t="s">
        <v>13</v>
      </c>
      <c r="L90" s="128"/>
      <c r="M90" s="128"/>
      <c r="N90" s="128"/>
      <c r="O90" s="131" t="s">
        <v>12</v>
      </c>
      <c r="P90" s="130"/>
    </row>
    <row r="91" spans="11:16" hidden="1" x14ac:dyDescent="0.2">
      <c r="K91" s="129" t="s">
        <v>11</v>
      </c>
      <c r="L91" s="128"/>
      <c r="M91" s="128"/>
      <c r="N91" s="128"/>
      <c r="O91" s="131" t="s">
        <v>10</v>
      </c>
      <c r="P91" s="130"/>
    </row>
    <row r="92" spans="11:16" hidden="1" x14ac:dyDescent="0.2">
      <c r="K92" s="129" t="s">
        <v>9</v>
      </c>
      <c r="L92" s="128"/>
      <c r="M92" s="128"/>
      <c r="N92" s="128"/>
      <c r="O92" s="131" t="s">
        <v>8</v>
      </c>
      <c r="P92" s="130"/>
    </row>
    <row r="93" spans="11:16" hidden="1" x14ac:dyDescent="0.2">
      <c r="K93" s="129" t="s">
        <v>7</v>
      </c>
      <c r="L93" s="128"/>
      <c r="M93" s="128"/>
      <c r="N93" s="128"/>
      <c r="O93" s="131" t="s">
        <v>6</v>
      </c>
      <c r="P93" s="130"/>
    </row>
    <row r="94" spans="11:16" hidden="1" x14ac:dyDescent="0.2">
      <c r="K94" s="129" t="s">
        <v>5</v>
      </c>
      <c r="L94" s="128"/>
      <c r="M94" s="128"/>
      <c r="N94" s="128"/>
      <c r="O94" s="131" t="s">
        <v>4</v>
      </c>
      <c r="P94" s="130"/>
    </row>
    <row r="95" spans="11:16" hidden="1" x14ac:dyDescent="0.2">
      <c r="K95" s="129" t="s">
        <v>3</v>
      </c>
      <c r="L95" s="128"/>
      <c r="M95" s="128"/>
      <c r="N95" s="128"/>
      <c r="O95" s="128"/>
      <c r="P95" s="128"/>
    </row>
    <row r="96" spans="11:16" hidden="1" x14ac:dyDescent="0.2">
      <c r="K96" s="129" t="s">
        <v>2</v>
      </c>
      <c r="L96" s="128"/>
      <c r="M96" s="128"/>
      <c r="N96" s="128"/>
      <c r="O96" s="128"/>
      <c r="P96" s="128"/>
    </row>
    <row r="97" spans="11:16" hidden="1" x14ac:dyDescent="0.2">
      <c r="K97" s="129" t="s">
        <v>1</v>
      </c>
      <c r="L97" s="128"/>
      <c r="M97" s="128"/>
      <c r="N97" s="128"/>
      <c r="O97" s="128"/>
      <c r="P97" s="128"/>
    </row>
    <row r="98" spans="11:16" hidden="1" x14ac:dyDescent="0.2">
      <c r="K98" s="129" t="s">
        <v>0</v>
      </c>
      <c r="L98" s="128"/>
      <c r="M98" s="128"/>
      <c r="N98" s="128"/>
      <c r="O98" s="128"/>
      <c r="P98" s="128"/>
    </row>
  </sheetData>
  <sheetProtection selectLockedCells="1"/>
  <mergeCells count="99">
    <mergeCell ref="M47:O47"/>
    <mergeCell ref="A72:B72"/>
    <mergeCell ref="C72:H72"/>
    <mergeCell ref="A67:S67"/>
    <mergeCell ref="A68:S68"/>
    <mergeCell ref="A70:S70"/>
    <mergeCell ref="A71:S71"/>
    <mergeCell ref="M48:O48"/>
    <mergeCell ref="C49:H49"/>
    <mergeCell ref="L49:M49"/>
    <mergeCell ref="K20:L21"/>
    <mergeCell ref="I35:I37"/>
    <mergeCell ref="Q47:R47"/>
    <mergeCell ref="A58:S58"/>
    <mergeCell ref="Q53:S53"/>
    <mergeCell ref="A55:S55"/>
    <mergeCell ref="A56:S56"/>
    <mergeCell ref="C52:D52"/>
    <mergeCell ref="J52:K52"/>
    <mergeCell ref="C53:D53"/>
    <mergeCell ref="M5:M6"/>
    <mergeCell ref="K25:L25"/>
    <mergeCell ref="S11:S13"/>
    <mergeCell ref="S35:S37"/>
    <mergeCell ref="S17:S19"/>
    <mergeCell ref="K26:L27"/>
    <mergeCell ref="K32:L33"/>
    <mergeCell ref="K31:L31"/>
    <mergeCell ref="K34:L35"/>
    <mergeCell ref="K37:L37"/>
    <mergeCell ref="K16:L17"/>
    <mergeCell ref="K19:L19"/>
    <mergeCell ref="I23:I25"/>
    <mergeCell ref="N5:Q5"/>
    <mergeCell ref="K13:L13"/>
    <mergeCell ref="K14:L15"/>
    <mergeCell ref="K5:L5"/>
    <mergeCell ref="K6:L6"/>
    <mergeCell ref="K8:L9"/>
    <mergeCell ref="K10:L11"/>
    <mergeCell ref="K22:L23"/>
    <mergeCell ref="S41:S43"/>
    <mergeCell ref="S29:S31"/>
    <mergeCell ref="K38:L39"/>
    <mergeCell ref="K43:L43"/>
    <mergeCell ref="K40:L41"/>
    <mergeCell ref="S23:S25"/>
    <mergeCell ref="L1:N1"/>
    <mergeCell ref="O1:P1"/>
    <mergeCell ref="Q1:S1"/>
    <mergeCell ref="B3:I3"/>
    <mergeCell ref="B1:C2"/>
    <mergeCell ref="D1:I1"/>
    <mergeCell ref="L3:S3"/>
    <mergeCell ref="C5:C6"/>
    <mergeCell ref="A6:B6"/>
    <mergeCell ref="A10:B11"/>
    <mergeCell ref="A5:B5"/>
    <mergeCell ref="A8:B9"/>
    <mergeCell ref="I11:I13"/>
    <mergeCell ref="A13:B13"/>
    <mergeCell ref="D5:G5"/>
    <mergeCell ref="K28:L29"/>
    <mergeCell ref="I29:I31"/>
    <mergeCell ref="I41:I43"/>
    <mergeCell ref="A43:B43"/>
    <mergeCell ref="A40:B41"/>
    <mergeCell ref="A38:B39"/>
    <mergeCell ref="A37:B37"/>
    <mergeCell ref="A31:B31"/>
    <mergeCell ref="I38:I39"/>
    <mergeCell ref="L64:M64"/>
    <mergeCell ref="O64:R64"/>
    <mergeCell ref="P49:S49"/>
    <mergeCell ref="B63:C63"/>
    <mergeCell ref="E63:H63"/>
    <mergeCell ref="L63:M63"/>
    <mergeCell ref="O63:R63"/>
    <mergeCell ref="J53:K53"/>
    <mergeCell ref="A20:B21"/>
    <mergeCell ref="B64:C64"/>
    <mergeCell ref="A14:B15"/>
    <mergeCell ref="A16:B17"/>
    <mergeCell ref="C48:E48"/>
    <mergeCell ref="A34:B35"/>
    <mergeCell ref="A32:B33"/>
    <mergeCell ref="E64:H64"/>
    <mergeCell ref="G47:H47"/>
    <mergeCell ref="C47:E47"/>
    <mergeCell ref="I14:I15"/>
    <mergeCell ref="I20:I21"/>
    <mergeCell ref="I26:I27"/>
    <mergeCell ref="I32:I33"/>
    <mergeCell ref="A19:B19"/>
    <mergeCell ref="A25:B25"/>
    <mergeCell ref="I17:I19"/>
    <mergeCell ref="A22:B23"/>
    <mergeCell ref="A28:B29"/>
    <mergeCell ref="A26:B27"/>
  </mergeCells>
  <conditionalFormatting sqref="A8:B9">
    <cfRule type="containsErrors" dxfId="59" priority="36" stopIfTrue="1">
      <formula>ISERROR(A8)</formula>
    </cfRule>
  </conditionalFormatting>
  <conditionalFormatting sqref="A10:B11">
    <cfRule type="containsErrors" dxfId="58" priority="35" stopIfTrue="1">
      <formula>ISERROR(A10)</formula>
    </cfRule>
  </conditionalFormatting>
  <conditionalFormatting sqref="A14:B15">
    <cfRule type="containsErrors" dxfId="57" priority="34" stopIfTrue="1">
      <formula>ISERROR(A14)</formula>
    </cfRule>
  </conditionalFormatting>
  <conditionalFormatting sqref="A16:B17">
    <cfRule type="containsErrors" dxfId="56" priority="33" stopIfTrue="1">
      <formula>ISERROR(A16)</formula>
    </cfRule>
  </conditionalFormatting>
  <conditionalFormatting sqref="A20:B21">
    <cfRule type="containsErrors" dxfId="55" priority="32" stopIfTrue="1">
      <formula>ISERROR(A20)</formula>
    </cfRule>
  </conditionalFormatting>
  <conditionalFormatting sqref="A22:B23">
    <cfRule type="containsErrors" dxfId="54" priority="31" stopIfTrue="1">
      <formula>ISERROR(A22)</formula>
    </cfRule>
  </conditionalFormatting>
  <conditionalFormatting sqref="A26:B27">
    <cfRule type="containsErrors" dxfId="53" priority="30" stopIfTrue="1">
      <formula>ISERROR(A26)</formula>
    </cfRule>
  </conditionalFormatting>
  <conditionalFormatting sqref="A28:B29">
    <cfRule type="containsErrors" dxfId="52" priority="29" stopIfTrue="1">
      <formula>ISERROR(A28)</formula>
    </cfRule>
  </conditionalFormatting>
  <conditionalFormatting sqref="A32:B33">
    <cfRule type="containsErrors" dxfId="51" priority="28" stopIfTrue="1">
      <formula>ISERROR(A32)</formula>
    </cfRule>
  </conditionalFormatting>
  <conditionalFormatting sqref="A34:B35">
    <cfRule type="containsErrors" dxfId="50" priority="27" stopIfTrue="1">
      <formula>ISERROR(A34)</formula>
    </cfRule>
  </conditionalFormatting>
  <conditionalFormatting sqref="A38:B39">
    <cfRule type="containsErrors" dxfId="49" priority="26" stopIfTrue="1">
      <formula>ISERROR(A38)</formula>
    </cfRule>
  </conditionalFormatting>
  <conditionalFormatting sqref="A40:B41">
    <cfRule type="containsErrors" dxfId="48" priority="25" stopIfTrue="1">
      <formula>ISERROR(A40)</formula>
    </cfRule>
  </conditionalFormatting>
  <conditionalFormatting sqref="K8:L9">
    <cfRule type="containsErrors" dxfId="47" priority="24" stopIfTrue="1">
      <formula>ISERROR(K8)</formula>
    </cfRule>
  </conditionalFormatting>
  <conditionalFormatting sqref="K10:L11">
    <cfRule type="containsErrors" dxfId="46" priority="23" stopIfTrue="1">
      <formula>ISERROR(K10)</formula>
    </cfRule>
  </conditionalFormatting>
  <conditionalFormatting sqref="K14:L15">
    <cfRule type="containsErrors" dxfId="45" priority="22" stopIfTrue="1">
      <formula>ISERROR(K14)</formula>
    </cfRule>
  </conditionalFormatting>
  <conditionalFormatting sqref="K16:L17">
    <cfRule type="containsErrors" dxfId="44" priority="21" stopIfTrue="1">
      <formula>ISERROR(K16)</formula>
    </cfRule>
  </conditionalFormatting>
  <conditionalFormatting sqref="K20:L21">
    <cfRule type="containsErrors" dxfId="43" priority="20" stopIfTrue="1">
      <formula>ISERROR(K20)</formula>
    </cfRule>
  </conditionalFormatting>
  <conditionalFormatting sqref="K22:L23">
    <cfRule type="containsErrors" dxfId="42" priority="19" stopIfTrue="1">
      <formula>ISERROR(K22)</formula>
    </cfRule>
  </conditionalFormatting>
  <conditionalFormatting sqref="K26:L27">
    <cfRule type="containsErrors" dxfId="41" priority="18" stopIfTrue="1">
      <formula>ISERROR(K26)</formula>
    </cfRule>
  </conditionalFormatting>
  <conditionalFormatting sqref="K28:L29">
    <cfRule type="containsErrors" dxfId="40" priority="17" stopIfTrue="1">
      <formula>ISERROR(K28)</formula>
    </cfRule>
  </conditionalFormatting>
  <conditionalFormatting sqref="K32:L33">
    <cfRule type="containsErrors" dxfId="39" priority="16" stopIfTrue="1">
      <formula>ISERROR(K32)</formula>
    </cfRule>
  </conditionalFormatting>
  <conditionalFormatting sqref="K34:L35">
    <cfRule type="containsErrors" dxfId="38" priority="15" stopIfTrue="1">
      <formula>ISERROR(K34)</formula>
    </cfRule>
  </conditionalFormatting>
  <conditionalFormatting sqref="K38:L39">
    <cfRule type="containsErrors" dxfId="37" priority="14" stopIfTrue="1">
      <formula>ISERROR(K38)</formula>
    </cfRule>
  </conditionalFormatting>
  <conditionalFormatting sqref="K40:L41">
    <cfRule type="containsErrors" dxfId="36" priority="13" stopIfTrue="1">
      <formula>ISERROR(K40)</formula>
    </cfRule>
  </conditionalFormatting>
  <conditionalFormatting sqref="I9">
    <cfRule type="cellIs" dxfId="35" priority="11" operator="lessThan">
      <formula>0</formula>
    </cfRule>
    <cfRule type="cellIs" dxfId="34" priority="12" operator="greaterThan">
      <formula>0</formula>
    </cfRule>
  </conditionalFormatting>
  <conditionalFormatting sqref="I14:I15">
    <cfRule type="cellIs" dxfId="33" priority="9" operator="lessThan">
      <formula>0</formula>
    </cfRule>
    <cfRule type="cellIs" dxfId="32" priority="10" operator="greaterThan">
      <formula>0</formula>
    </cfRule>
  </conditionalFormatting>
  <conditionalFormatting sqref="I20:I21">
    <cfRule type="cellIs" dxfId="31" priority="7" operator="lessThan">
      <formula>0</formula>
    </cfRule>
    <cfRule type="cellIs" dxfId="30" priority="8" operator="greaterThan">
      <formula>0</formula>
    </cfRule>
  </conditionalFormatting>
  <conditionalFormatting sqref="I26:I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I32:I33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I38:I3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2"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showRowColHeaders="0" zoomScaleNormal="100" workbookViewId="0">
      <selection activeCell="K35" sqref="K35:L36"/>
    </sheetView>
  </sheetViews>
  <sheetFormatPr defaultRowHeight="12.75" zeroHeight="1" x14ac:dyDescent="0.2"/>
  <cols>
    <col min="1" max="1" width="10.7109375" style="380" customWidth="1"/>
    <col min="2" max="2" width="15.7109375" style="380" customWidth="1"/>
    <col min="3" max="3" width="5.7109375" style="380" customWidth="1"/>
    <col min="4" max="5" width="6.7109375" style="380" customWidth="1"/>
    <col min="6" max="6" width="4.7109375" style="380" customWidth="1"/>
    <col min="7" max="7" width="6.7109375" style="380" customWidth="1"/>
    <col min="8" max="8" width="5.7109375" style="380" customWidth="1"/>
    <col min="9" max="9" width="6.7109375" style="380" customWidth="1"/>
    <col min="10" max="10" width="1.7109375" style="380" customWidth="1"/>
    <col min="11" max="11" width="10.7109375" style="380" customWidth="1"/>
    <col min="12" max="12" width="15.7109375" style="380" customWidth="1"/>
    <col min="13" max="13" width="5.7109375" style="380" customWidth="1"/>
    <col min="14" max="15" width="6.7109375" style="380" customWidth="1"/>
    <col min="16" max="16" width="4.7109375" style="380" customWidth="1"/>
    <col min="17" max="17" width="6.7109375" style="380" customWidth="1"/>
    <col min="18" max="18" width="5.7109375" style="380" customWidth="1"/>
    <col min="19" max="19" width="6.7109375" style="380" customWidth="1"/>
    <col min="20" max="20" width="1.5703125" style="380" customWidth="1"/>
    <col min="21" max="21" width="0" style="381" hidden="1" customWidth="1"/>
    <col min="22" max="254" width="0" style="380" hidden="1" customWidth="1"/>
    <col min="255" max="255" width="5.28515625" style="380" customWidth="1"/>
    <col min="256" max="16384" width="9.140625" style="380"/>
  </cols>
  <sheetData>
    <row r="1" spans="1:19" ht="40.5" customHeight="1" x14ac:dyDescent="0.4">
      <c r="B1" s="530" t="s">
        <v>101</v>
      </c>
      <c r="C1" s="530"/>
      <c r="D1" s="529" t="s">
        <v>100</v>
      </c>
      <c r="E1" s="529"/>
      <c r="F1" s="529"/>
      <c r="G1" s="529"/>
      <c r="H1" s="529"/>
      <c r="I1" s="529"/>
      <c r="K1" s="528" t="s">
        <v>99</v>
      </c>
      <c r="L1" s="527" t="s">
        <v>4</v>
      </c>
      <c r="M1" s="527"/>
      <c r="N1" s="527"/>
      <c r="O1" s="526" t="s">
        <v>98</v>
      </c>
      <c r="P1" s="526"/>
      <c r="Q1" s="525" t="s">
        <v>189</v>
      </c>
      <c r="R1" s="525"/>
      <c r="S1" s="525"/>
    </row>
    <row r="2" spans="1:19" ht="9.9499999999999993" customHeight="1" thickBot="1" x14ac:dyDescent="0.25">
      <c r="B2" s="524"/>
      <c r="C2" s="524"/>
    </row>
    <row r="3" spans="1:19" ht="20.25" customHeight="1" thickBot="1" x14ac:dyDescent="0.25">
      <c r="A3" s="523" t="s">
        <v>69</v>
      </c>
      <c r="B3" s="522" t="s">
        <v>188</v>
      </c>
      <c r="C3" s="521"/>
      <c r="D3" s="521"/>
      <c r="E3" s="521"/>
      <c r="F3" s="521"/>
      <c r="G3" s="521"/>
      <c r="H3" s="521"/>
      <c r="I3" s="520"/>
      <c r="K3" s="523" t="s">
        <v>68</v>
      </c>
      <c r="L3" s="522" t="s">
        <v>46</v>
      </c>
      <c r="M3" s="521"/>
      <c r="N3" s="521"/>
      <c r="O3" s="521"/>
      <c r="P3" s="521"/>
      <c r="Q3" s="521"/>
      <c r="R3" s="521"/>
      <c r="S3" s="520"/>
    </row>
    <row r="4" spans="1:19" ht="5.25" customHeight="1" x14ac:dyDescent="0.2"/>
    <row r="5" spans="1:19" ht="12.95" customHeight="1" x14ac:dyDescent="0.2">
      <c r="A5" s="391" t="s">
        <v>97</v>
      </c>
      <c r="B5" s="396"/>
      <c r="C5" s="519" t="s">
        <v>96</v>
      </c>
      <c r="D5" s="518" t="s">
        <v>95</v>
      </c>
      <c r="E5" s="517"/>
      <c r="F5" s="517"/>
      <c r="G5" s="516"/>
      <c r="H5" s="515"/>
      <c r="I5" s="514" t="s">
        <v>94</v>
      </c>
      <c r="K5" s="391" t="s">
        <v>97</v>
      </c>
      <c r="L5" s="396"/>
      <c r="M5" s="519" t="s">
        <v>96</v>
      </c>
      <c r="N5" s="518" t="s">
        <v>95</v>
      </c>
      <c r="O5" s="517"/>
      <c r="P5" s="517"/>
      <c r="Q5" s="516"/>
      <c r="R5" s="515"/>
      <c r="S5" s="514" t="s">
        <v>94</v>
      </c>
    </row>
    <row r="6" spans="1:19" ht="12.95" customHeight="1" x14ac:dyDescent="0.2">
      <c r="A6" s="513" t="s">
        <v>93</v>
      </c>
      <c r="B6" s="512"/>
      <c r="C6" s="511"/>
      <c r="D6" s="510" t="s">
        <v>92</v>
      </c>
      <c r="E6" s="509" t="s">
        <v>91</v>
      </c>
      <c r="F6" s="509" t="s">
        <v>90</v>
      </c>
      <c r="G6" s="508" t="s">
        <v>87</v>
      </c>
      <c r="H6" s="507"/>
      <c r="I6" s="506" t="s">
        <v>89</v>
      </c>
      <c r="K6" s="513" t="s">
        <v>93</v>
      </c>
      <c r="L6" s="512"/>
      <c r="M6" s="511"/>
      <c r="N6" s="510" t="s">
        <v>92</v>
      </c>
      <c r="O6" s="509" t="s">
        <v>91</v>
      </c>
      <c r="P6" s="509" t="s">
        <v>90</v>
      </c>
      <c r="Q6" s="508" t="s">
        <v>87</v>
      </c>
      <c r="R6" s="507"/>
      <c r="S6" s="506" t="s">
        <v>89</v>
      </c>
    </row>
    <row r="7" spans="1:19" ht="5.25" customHeight="1" x14ac:dyDescent="0.2">
      <c r="A7" s="505"/>
      <c r="B7" s="505"/>
      <c r="K7" s="505"/>
      <c r="L7" s="505"/>
    </row>
    <row r="8" spans="1:19" ht="12.95" customHeight="1" x14ac:dyDescent="0.2">
      <c r="A8" s="504" t="s">
        <v>187</v>
      </c>
      <c r="B8" s="503"/>
      <c r="C8" s="502">
        <v>1</v>
      </c>
      <c r="D8" s="501">
        <v>146</v>
      </c>
      <c r="E8" s="500">
        <v>80</v>
      </c>
      <c r="F8" s="500">
        <v>1</v>
      </c>
      <c r="G8" s="499">
        <f>IF(ISBLANK(D8),"",D8+E8)</f>
        <v>226</v>
      </c>
      <c r="H8" s="475"/>
      <c r="I8" s="485"/>
      <c r="K8" s="504" t="s">
        <v>186</v>
      </c>
      <c r="L8" s="503"/>
      <c r="M8" s="502">
        <v>1</v>
      </c>
      <c r="N8" s="501">
        <v>132</v>
      </c>
      <c r="O8" s="500">
        <v>71</v>
      </c>
      <c r="P8" s="500">
        <v>2</v>
      </c>
      <c r="Q8" s="499">
        <f>IF(ISBLANK(N8),"",N8+O8)</f>
        <v>203</v>
      </c>
      <c r="R8" s="475"/>
      <c r="S8" s="485"/>
    </row>
    <row r="9" spans="1:19" ht="12.95" customHeight="1" x14ac:dyDescent="0.2">
      <c r="A9" s="491"/>
      <c r="B9" s="490"/>
      <c r="C9" s="489">
        <v>2</v>
      </c>
      <c r="D9" s="488">
        <v>138</v>
      </c>
      <c r="E9" s="487">
        <v>42</v>
      </c>
      <c r="F9" s="487">
        <v>6</v>
      </c>
      <c r="G9" s="486">
        <f>IF(ISBLANK(D9),"",D9+E9)</f>
        <v>180</v>
      </c>
      <c r="H9" s="475"/>
      <c r="I9" s="485"/>
      <c r="K9" s="491"/>
      <c r="L9" s="490"/>
      <c r="M9" s="489">
        <v>2</v>
      </c>
      <c r="N9" s="488">
        <v>149</v>
      </c>
      <c r="O9" s="487">
        <v>72</v>
      </c>
      <c r="P9" s="487">
        <v>1</v>
      </c>
      <c r="Q9" s="486">
        <f>IF(ISBLANK(N9),"",N9+O9)</f>
        <v>221</v>
      </c>
      <c r="R9" s="475"/>
      <c r="S9" s="485"/>
    </row>
    <row r="10" spans="1:19" ht="9.9499999999999993" customHeight="1" x14ac:dyDescent="0.2">
      <c r="A10" s="480" t="s">
        <v>185</v>
      </c>
      <c r="B10" s="479"/>
      <c r="C10" s="484"/>
      <c r="D10" s="483"/>
      <c r="E10" s="483"/>
      <c r="F10" s="483"/>
      <c r="G10" s="482" t="str">
        <f>IF(ISBLANK(D10),"",D10+E10)</f>
        <v/>
      </c>
      <c r="H10" s="475"/>
      <c r="I10" s="481"/>
      <c r="K10" s="480" t="s">
        <v>103</v>
      </c>
      <c r="L10" s="479"/>
      <c r="M10" s="484"/>
      <c r="N10" s="483"/>
      <c r="O10" s="483"/>
      <c r="P10" s="483"/>
      <c r="Q10" s="482" t="str">
        <f>IF(ISBLANK(N10),"",N10+O10)</f>
        <v/>
      </c>
      <c r="R10" s="475"/>
      <c r="S10" s="481"/>
    </row>
    <row r="11" spans="1:19" ht="9.9499999999999993" customHeight="1" thickBot="1" x14ac:dyDescent="0.25">
      <c r="A11" s="480"/>
      <c r="B11" s="479"/>
      <c r="C11" s="478"/>
      <c r="D11" s="477"/>
      <c r="E11" s="477"/>
      <c r="F11" s="477"/>
      <c r="G11" s="498" t="str">
        <f>IF(ISBLANK(D11),"",D11+E11)</f>
        <v/>
      </c>
      <c r="H11" s="475"/>
      <c r="I11" s="474">
        <f>IF(ISNUMBER(G12),IF(G12&gt;Q12,2,IF(G12=Q12,1,0)),"")</f>
        <v>0</v>
      </c>
      <c r="K11" s="480"/>
      <c r="L11" s="479"/>
      <c r="M11" s="478"/>
      <c r="N11" s="477"/>
      <c r="O11" s="477"/>
      <c r="P11" s="477"/>
      <c r="Q11" s="498" t="str">
        <f>IF(ISBLANK(N11),"",N11+O11)</f>
        <v/>
      </c>
      <c r="R11" s="475"/>
      <c r="S11" s="474">
        <f>IF(ISNUMBER(Q12),IF(G12&lt;Q12,2,IF(G12=Q12,1,0)),"")</f>
        <v>2</v>
      </c>
    </row>
    <row r="12" spans="1:19" ht="15.95" customHeight="1" thickBot="1" x14ac:dyDescent="0.25">
      <c r="A12" s="473">
        <v>1163</v>
      </c>
      <c r="B12" s="472"/>
      <c r="C12" s="471" t="s">
        <v>87</v>
      </c>
      <c r="D12" s="470">
        <f>IF(ISNUMBER(D8),SUM(D8:D11),"")</f>
        <v>284</v>
      </c>
      <c r="E12" s="469">
        <f>IF(ISNUMBER(E8),SUM(E8:E11),"")</f>
        <v>122</v>
      </c>
      <c r="F12" s="468">
        <f>IF(ISNUMBER(F8),SUM(F8:F11),"")</f>
        <v>7</v>
      </c>
      <c r="G12" s="467">
        <f>IF(ISNUMBER(G8),SUM(G8:G11),"")</f>
        <v>406</v>
      </c>
      <c r="H12" s="466"/>
      <c r="I12" s="465"/>
      <c r="K12" s="473">
        <v>13731</v>
      </c>
      <c r="L12" s="472"/>
      <c r="M12" s="471" t="s">
        <v>87</v>
      </c>
      <c r="N12" s="470">
        <f>IF(ISNUMBER(N8),SUM(N8:N11),"")</f>
        <v>281</v>
      </c>
      <c r="O12" s="469">
        <f>IF(ISNUMBER(O8),SUM(O8:O11),"")</f>
        <v>143</v>
      </c>
      <c r="P12" s="468">
        <f>IF(ISNUMBER(P8),SUM(P8:P11),"")</f>
        <v>3</v>
      </c>
      <c r="Q12" s="467">
        <f>IF(ISNUMBER(Q8),SUM(Q8:Q11),"")</f>
        <v>424</v>
      </c>
      <c r="R12" s="466"/>
      <c r="S12" s="465"/>
    </row>
    <row r="13" spans="1:19" ht="12.95" customHeight="1" thickTop="1" x14ac:dyDescent="0.2">
      <c r="A13" s="497" t="s">
        <v>184</v>
      </c>
      <c r="B13" s="496"/>
      <c r="C13" s="495">
        <v>1</v>
      </c>
      <c r="D13" s="494">
        <v>155</v>
      </c>
      <c r="E13" s="493">
        <v>69</v>
      </c>
      <c r="F13" s="493">
        <v>3</v>
      </c>
      <c r="G13" s="492">
        <f>IF(ISBLANK(D13),"",D13+E13)</f>
        <v>224</v>
      </c>
      <c r="H13" s="475"/>
      <c r="I13" s="485"/>
      <c r="K13" s="497" t="s">
        <v>183</v>
      </c>
      <c r="L13" s="496"/>
      <c r="M13" s="495">
        <v>1</v>
      </c>
      <c r="N13" s="494">
        <v>139</v>
      </c>
      <c r="O13" s="493">
        <v>42</v>
      </c>
      <c r="P13" s="493">
        <v>6</v>
      </c>
      <c r="Q13" s="492">
        <f>IF(ISBLANK(N13),"",N13+O13)</f>
        <v>181</v>
      </c>
      <c r="R13" s="475"/>
      <c r="S13" s="485"/>
    </row>
    <row r="14" spans="1:19" ht="12.95" customHeight="1" x14ac:dyDescent="0.2">
      <c r="A14" s="491"/>
      <c r="B14" s="490"/>
      <c r="C14" s="489">
        <v>2</v>
      </c>
      <c r="D14" s="488">
        <v>139</v>
      </c>
      <c r="E14" s="487">
        <v>72</v>
      </c>
      <c r="F14" s="487">
        <v>5</v>
      </c>
      <c r="G14" s="486">
        <f>IF(ISBLANK(D14),"",D14+E14)</f>
        <v>211</v>
      </c>
      <c r="H14" s="475"/>
      <c r="I14" s="485"/>
      <c r="K14" s="491"/>
      <c r="L14" s="490"/>
      <c r="M14" s="489">
        <v>2</v>
      </c>
      <c r="N14" s="488">
        <v>115</v>
      </c>
      <c r="O14" s="487">
        <v>61</v>
      </c>
      <c r="P14" s="487">
        <v>4</v>
      </c>
      <c r="Q14" s="486">
        <f>IF(ISBLANK(N14),"",N14+O14)</f>
        <v>176</v>
      </c>
      <c r="R14" s="475"/>
      <c r="S14" s="485"/>
    </row>
    <row r="15" spans="1:19" ht="9.9499999999999993" customHeight="1" x14ac:dyDescent="0.2">
      <c r="A15" s="480" t="s">
        <v>182</v>
      </c>
      <c r="B15" s="479"/>
      <c r="C15" s="484"/>
      <c r="D15" s="483"/>
      <c r="E15" s="483"/>
      <c r="F15" s="483"/>
      <c r="G15" s="482" t="str">
        <f>IF(ISBLANK(D15),"",D15+E15)</f>
        <v/>
      </c>
      <c r="H15" s="475"/>
      <c r="I15" s="481"/>
      <c r="K15" s="480" t="s">
        <v>144</v>
      </c>
      <c r="L15" s="479"/>
      <c r="M15" s="484"/>
      <c r="N15" s="483"/>
      <c r="O15" s="483"/>
      <c r="P15" s="483"/>
      <c r="Q15" s="482" t="str">
        <f>IF(ISBLANK(N15),"",N15+O15)</f>
        <v/>
      </c>
      <c r="R15" s="475"/>
      <c r="S15" s="481"/>
    </row>
    <row r="16" spans="1:19" ht="9.9499999999999993" customHeight="1" thickBot="1" x14ac:dyDescent="0.25">
      <c r="A16" s="480"/>
      <c r="B16" s="479"/>
      <c r="C16" s="478"/>
      <c r="D16" s="477"/>
      <c r="E16" s="477"/>
      <c r="F16" s="477"/>
      <c r="G16" s="476" t="str">
        <f>IF(ISBLANK(D16),"",D16+E16)</f>
        <v/>
      </c>
      <c r="H16" s="475"/>
      <c r="I16" s="474">
        <f>IF(ISNUMBER(G17),IF(G17&gt;Q17,2,IF(G17=Q17,1,0)),"")</f>
        <v>2</v>
      </c>
      <c r="K16" s="480"/>
      <c r="L16" s="479"/>
      <c r="M16" s="478"/>
      <c r="N16" s="477"/>
      <c r="O16" s="477"/>
      <c r="P16" s="477"/>
      <c r="Q16" s="476" t="str">
        <f>IF(ISBLANK(N16),"",N16+O16)</f>
        <v/>
      </c>
      <c r="R16" s="475"/>
      <c r="S16" s="474">
        <f>IF(ISNUMBER(Q17),IF(G17&lt;Q17,2,IF(G17=Q17,1,0)),"")</f>
        <v>0</v>
      </c>
    </row>
    <row r="17" spans="1:19" ht="15.95" customHeight="1" thickBot="1" x14ac:dyDescent="0.25">
      <c r="A17" s="473">
        <v>1404</v>
      </c>
      <c r="B17" s="472"/>
      <c r="C17" s="471" t="s">
        <v>87</v>
      </c>
      <c r="D17" s="470">
        <f>IF(ISNUMBER(D13),SUM(D13:D16),"")</f>
        <v>294</v>
      </c>
      <c r="E17" s="469">
        <f>IF(ISNUMBER(E13),SUM(E13:E16),"")</f>
        <v>141</v>
      </c>
      <c r="F17" s="468">
        <f>IF(ISNUMBER(F13),SUM(F13:F16),"")</f>
        <v>8</v>
      </c>
      <c r="G17" s="467">
        <f>IF(ISNUMBER(G13),SUM(G13:G16),"")</f>
        <v>435</v>
      </c>
      <c r="H17" s="466"/>
      <c r="I17" s="465"/>
      <c r="K17" s="473">
        <v>14920</v>
      </c>
      <c r="L17" s="472"/>
      <c r="M17" s="471" t="s">
        <v>87</v>
      </c>
      <c r="N17" s="470">
        <f>IF(ISNUMBER(N13),SUM(N13:N16),"")</f>
        <v>254</v>
      </c>
      <c r="O17" s="469">
        <f>IF(ISNUMBER(O13),SUM(O13:O16),"")</f>
        <v>103</v>
      </c>
      <c r="P17" s="468">
        <f>IF(ISNUMBER(P13),SUM(P13:P16),"")</f>
        <v>10</v>
      </c>
      <c r="Q17" s="467">
        <f>IF(ISNUMBER(Q13),SUM(Q13:Q16),"")</f>
        <v>357</v>
      </c>
      <c r="R17" s="466"/>
      <c r="S17" s="465"/>
    </row>
    <row r="18" spans="1:19" ht="12.95" customHeight="1" thickTop="1" x14ac:dyDescent="0.2">
      <c r="A18" s="497" t="s">
        <v>181</v>
      </c>
      <c r="B18" s="496"/>
      <c r="C18" s="495">
        <v>1</v>
      </c>
      <c r="D18" s="494">
        <v>120</v>
      </c>
      <c r="E18" s="493">
        <v>61</v>
      </c>
      <c r="F18" s="493">
        <v>4</v>
      </c>
      <c r="G18" s="492">
        <f>IF(ISBLANK(D18),"",D18+E18)</f>
        <v>181</v>
      </c>
      <c r="H18" s="475"/>
      <c r="I18" s="485"/>
      <c r="K18" s="497" t="s">
        <v>180</v>
      </c>
      <c r="L18" s="496"/>
      <c r="M18" s="495">
        <v>1</v>
      </c>
      <c r="N18" s="494">
        <v>148</v>
      </c>
      <c r="O18" s="493">
        <v>44</v>
      </c>
      <c r="P18" s="493">
        <v>6</v>
      </c>
      <c r="Q18" s="492">
        <f>IF(ISBLANK(N18),"",N18+O18)</f>
        <v>192</v>
      </c>
      <c r="R18" s="475"/>
      <c r="S18" s="485"/>
    </row>
    <row r="19" spans="1:19" ht="12.95" customHeight="1" x14ac:dyDescent="0.2">
      <c r="A19" s="491"/>
      <c r="B19" s="490"/>
      <c r="C19" s="489">
        <v>2</v>
      </c>
      <c r="D19" s="488">
        <v>148</v>
      </c>
      <c r="E19" s="487">
        <v>62</v>
      </c>
      <c r="F19" s="487">
        <v>2</v>
      </c>
      <c r="G19" s="486">
        <f>IF(ISBLANK(D19),"",D19+E19)</f>
        <v>210</v>
      </c>
      <c r="H19" s="475"/>
      <c r="I19" s="485"/>
      <c r="K19" s="491"/>
      <c r="L19" s="490"/>
      <c r="M19" s="489">
        <v>2</v>
      </c>
      <c r="N19" s="488">
        <v>148</v>
      </c>
      <c r="O19" s="487">
        <v>45</v>
      </c>
      <c r="P19" s="487">
        <v>4</v>
      </c>
      <c r="Q19" s="486">
        <f>IF(ISBLANK(N19),"",N19+O19)</f>
        <v>193</v>
      </c>
      <c r="R19" s="475"/>
      <c r="S19" s="485"/>
    </row>
    <row r="20" spans="1:19" ht="9.9499999999999993" customHeight="1" x14ac:dyDescent="0.2">
      <c r="A20" s="480" t="s">
        <v>179</v>
      </c>
      <c r="B20" s="479"/>
      <c r="C20" s="484"/>
      <c r="D20" s="483"/>
      <c r="E20" s="483"/>
      <c r="F20" s="483"/>
      <c r="G20" s="482" t="str">
        <f>IF(ISBLANK(D20),"",D20+E20)</f>
        <v/>
      </c>
      <c r="H20" s="475"/>
      <c r="I20" s="481"/>
      <c r="K20" s="480" t="s">
        <v>178</v>
      </c>
      <c r="L20" s="479"/>
      <c r="M20" s="484"/>
      <c r="N20" s="483"/>
      <c r="O20" s="483"/>
      <c r="P20" s="483"/>
      <c r="Q20" s="482" t="str">
        <f>IF(ISBLANK(N20),"",N20+O20)</f>
        <v/>
      </c>
      <c r="R20" s="475"/>
      <c r="S20" s="481"/>
    </row>
    <row r="21" spans="1:19" ht="9.9499999999999993" customHeight="1" thickBot="1" x14ac:dyDescent="0.25">
      <c r="A21" s="480"/>
      <c r="B21" s="479"/>
      <c r="C21" s="478"/>
      <c r="D21" s="477"/>
      <c r="E21" s="477"/>
      <c r="F21" s="477"/>
      <c r="G21" s="476" t="str">
        <f>IF(ISBLANK(D21),"",D21+E21)</f>
        <v/>
      </c>
      <c r="H21" s="475"/>
      <c r="I21" s="474">
        <f>IF(ISNUMBER(G22),IF(G22&gt;Q22,2,IF(G22=Q22,1,0)),"")</f>
        <v>2</v>
      </c>
      <c r="K21" s="480"/>
      <c r="L21" s="479"/>
      <c r="M21" s="478"/>
      <c r="N21" s="477"/>
      <c r="O21" s="477"/>
      <c r="P21" s="477"/>
      <c r="Q21" s="476" t="str">
        <f>IF(ISBLANK(N21),"",N21+O21)</f>
        <v/>
      </c>
      <c r="R21" s="475"/>
      <c r="S21" s="474">
        <f>IF(ISNUMBER(Q22),IF(G22&lt;Q22,2,IF(G22=Q22,1,0)),"")</f>
        <v>0</v>
      </c>
    </row>
    <row r="22" spans="1:19" ht="15.95" customHeight="1" thickBot="1" x14ac:dyDescent="0.25">
      <c r="A22" s="473">
        <v>5052</v>
      </c>
      <c r="B22" s="472"/>
      <c r="C22" s="471" t="s">
        <v>87</v>
      </c>
      <c r="D22" s="470">
        <f>IF(ISNUMBER(D18),SUM(D18:D21),"")</f>
        <v>268</v>
      </c>
      <c r="E22" s="469">
        <f>IF(ISNUMBER(E18),SUM(E18:E21),"")</f>
        <v>123</v>
      </c>
      <c r="F22" s="468">
        <f>IF(ISNUMBER(F18),SUM(F18:F21),"")</f>
        <v>6</v>
      </c>
      <c r="G22" s="467">
        <f>IF(ISNUMBER(G18),SUM(G18:G21),"")</f>
        <v>391</v>
      </c>
      <c r="H22" s="466"/>
      <c r="I22" s="465"/>
      <c r="K22" s="473">
        <v>15338</v>
      </c>
      <c r="L22" s="472"/>
      <c r="M22" s="471" t="s">
        <v>87</v>
      </c>
      <c r="N22" s="470">
        <f>IF(ISNUMBER(N18),SUM(N18:N21),"")</f>
        <v>296</v>
      </c>
      <c r="O22" s="469">
        <f>IF(ISNUMBER(O18),SUM(O18:O21),"")</f>
        <v>89</v>
      </c>
      <c r="P22" s="468">
        <f>IF(ISNUMBER(P18),SUM(P18:P21),"")</f>
        <v>10</v>
      </c>
      <c r="Q22" s="467">
        <f>IF(ISNUMBER(Q18),SUM(Q18:Q21),"")</f>
        <v>385</v>
      </c>
      <c r="R22" s="466"/>
      <c r="S22" s="465"/>
    </row>
    <row r="23" spans="1:19" ht="12.95" customHeight="1" thickTop="1" x14ac:dyDescent="0.2">
      <c r="A23" s="497" t="s">
        <v>177</v>
      </c>
      <c r="B23" s="496"/>
      <c r="C23" s="495">
        <v>1</v>
      </c>
      <c r="D23" s="494">
        <v>145</v>
      </c>
      <c r="E23" s="493">
        <v>53</v>
      </c>
      <c r="F23" s="493">
        <v>8</v>
      </c>
      <c r="G23" s="492">
        <f>IF(ISBLANK(D23),"",D23+E23)</f>
        <v>198</v>
      </c>
      <c r="H23" s="475"/>
      <c r="I23" s="485"/>
      <c r="K23" s="497" t="s">
        <v>171</v>
      </c>
      <c r="L23" s="496"/>
      <c r="M23" s="495">
        <v>1</v>
      </c>
      <c r="N23" s="494">
        <v>165</v>
      </c>
      <c r="O23" s="493">
        <v>63</v>
      </c>
      <c r="P23" s="493">
        <v>2</v>
      </c>
      <c r="Q23" s="492">
        <f>IF(ISBLANK(N23),"",N23+O23)</f>
        <v>228</v>
      </c>
      <c r="R23" s="475"/>
      <c r="S23" s="485"/>
    </row>
    <row r="24" spans="1:19" ht="12.95" customHeight="1" x14ac:dyDescent="0.2">
      <c r="A24" s="491"/>
      <c r="B24" s="490"/>
      <c r="C24" s="489">
        <v>2</v>
      </c>
      <c r="D24" s="488">
        <v>135</v>
      </c>
      <c r="E24" s="487">
        <v>70</v>
      </c>
      <c r="F24" s="487">
        <v>4</v>
      </c>
      <c r="G24" s="486">
        <f>IF(ISBLANK(D24),"",D24+E24)</f>
        <v>205</v>
      </c>
      <c r="H24" s="475"/>
      <c r="I24" s="485"/>
      <c r="K24" s="491"/>
      <c r="L24" s="490"/>
      <c r="M24" s="489">
        <v>2</v>
      </c>
      <c r="N24" s="488">
        <v>151</v>
      </c>
      <c r="O24" s="487">
        <v>63</v>
      </c>
      <c r="P24" s="487">
        <v>0</v>
      </c>
      <c r="Q24" s="486">
        <f>IF(ISBLANK(N24),"",N24+O24)</f>
        <v>214</v>
      </c>
      <c r="R24" s="475"/>
      <c r="S24" s="485"/>
    </row>
    <row r="25" spans="1:19" ht="9.9499999999999993" customHeight="1" x14ac:dyDescent="0.2">
      <c r="A25" s="480" t="s">
        <v>176</v>
      </c>
      <c r="B25" s="479"/>
      <c r="C25" s="484"/>
      <c r="D25" s="483"/>
      <c r="E25" s="483"/>
      <c r="F25" s="483"/>
      <c r="G25" s="482" t="str">
        <f>IF(ISBLANK(D25),"",D25+E25)</f>
        <v/>
      </c>
      <c r="H25" s="475"/>
      <c r="I25" s="481"/>
      <c r="K25" s="480" t="s">
        <v>106</v>
      </c>
      <c r="L25" s="479"/>
      <c r="M25" s="484"/>
      <c r="N25" s="483"/>
      <c r="O25" s="483"/>
      <c r="P25" s="483"/>
      <c r="Q25" s="482" t="str">
        <f>IF(ISBLANK(N25),"",N25+O25)</f>
        <v/>
      </c>
      <c r="R25" s="475"/>
      <c r="S25" s="481"/>
    </row>
    <row r="26" spans="1:19" ht="9.9499999999999993" customHeight="1" thickBot="1" x14ac:dyDescent="0.25">
      <c r="A26" s="480"/>
      <c r="B26" s="479"/>
      <c r="C26" s="478"/>
      <c r="D26" s="477"/>
      <c r="E26" s="477"/>
      <c r="F26" s="477"/>
      <c r="G26" s="476" t="str">
        <f>IF(ISBLANK(D26),"",D26+E26)</f>
        <v/>
      </c>
      <c r="H26" s="475"/>
      <c r="I26" s="474">
        <f>IF(ISNUMBER(G27),IF(G27&gt;Q27,2,IF(G27=Q27,1,0)),"")</f>
        <v>0</v>
      </c>
      <c r="K26" s="480"/>
      <c r="L26" s="479"/>
      <c r="M26" s="478"/>
      <c r="N26" s="477"/>
      <c r="O26" s="477"/>
      <c r="P26" s="477"/>
      <c r="Q26" s="476" t="str">
        <f>IF(ISBLANK(N26),"",N26+O26)</f>
        <v/>
      </c>
      <c r="R26" s="475"/>
      <c r="S26" s="474">
        <f>IF(ISNUMBER(Q27),IF(G27&lt;Q27,2,IF(G27=Q27,1,0)),"")</f>
        <v>2</v>
      </c>
    </row>
    <row r="27" spans="1:19" ht="15.95" customHeight="1" thickBot="1" x14ac:dyDescent="0.25">
      <c r="A27" s="473">
        <v>4467</v>
      </c>
      <c r="B27" s="472"/>
      <c r="C27" s="471" t="s">
        <v>87</v>
      </c>
      <c r="D27" s="470">
        <f>IF(ISNUMBER(D23),SUM(D23:D26),"")</f>
        <v>280</v>
      </c>
      <c r="E27" s="469">
        <f>IF(ISNUMBER(E23),SUM(E23:E26),"")</f>
        <v>123</v>
      </c>
      <c r="F27" s="468">
        <f>IF(ISNUMBER(F23),SUM(F23:F26),"")</f>
        <v>12</v>
      </c>
      <c r="G27" s="467">
        <f>IF(ISNUMBER(G23),SUM(G23:G26),"")</f>
        <v>403</v>
      </c>
      <c r="H27" s="466"/>
      <c r="I27" s="465"/>
      <c r="K27" s="473">
        <v>964</v>
      </c>
      <c r="L27" s="472"/>
      <c r="M27" s="471" t="s">
        <v>87</v>
      </c>
      <c r="N27" s="470">
        <f>IF(ISNUMBER(N23),SUM(N23:N26),"")</f>
        <v>316</v>
      </c>
      <c r="O27" s="469">
        <f>IF(ISNUMBER(O23),SUM(O23:O26),"")</f>
        <v>126</v>
      </c>
      <c r="P27" s="468">
        <f>IF(ISNUMBER(P23),SUM(P23:P26),"")</f>
        <v>2</v>
      </c>
      <c r="Q27" s="467">
        <f>IF(ISNUMBER(Q23),SUM(Q23:Q26),"")</f>
        <v>442</v>
      </c>
      <c r="R27" s="466"/>
      <c r="S27" s="465"/>
    </row>
    <row r="28" spans="1:19" ht="12.95" customHeight="1" thickTop="1" x14ac:dyDescent="0.2">
      <c r="A28" s="497" t="s">
        <v>175</v>
      </c>
      <c r="B28" s="496"/>
      <c r="C28" s="495">
        <v>1</v>
      </c>
      <c r="D28" s="494">
        <v>153</v>
      </c>
      <c r="E28" s="493">
        <v>99</v>
      </c>
      <c r="F28" s="493">
        <v>0</v>
      </c>
      <c r="G28" s="492">
        <f>IF(ISBLANK(D28),"",D28+E28)</f>
        <v>252</v>
      </c>
      <c r="H28" s="475"/>
      <c r="I28" s="485"/>
      <c r="K28" s="497" t="s">
        <v>174</v>
      </c>
      <c r="L28" s="496"/>
      <c r="M28" s="495">
        <v>1</v>
      </c>
      <c r="N28" s="494">
        <v>154</v>
      </c>
      <c r="O28" s="493">
        <v>62</v>
      </c>
      <c r="P28" s="493">
        <v>3</v>
      </c>
      <c r="Q28" s="492">
        <f>IF(ISBLANK(N28),"",N28+O28)</f>
        <v>216</v>
      </c>
      <c r="R28" s="475"/>
      <c r="S28" s="485"/>
    </row>
    <row r="29" spans="1:19" ht="12.95" customHeight="1" x14ac:dyDescent="0.2">
      <c r="A29" s="491"/>
      <c r="B29" s="490"/>
      <c r="C29" s="489">
        <v>2</v>
      </c>
      <c r="D29" s="488">
        <v>143</v>
      </c>
      <c r="E29" s="487">
        <v>71</v>
      </c>
      <c r="F29" s="487">
        <v>6</v>
      </c>
      <c r="G29" s="486">
        <f>IF(ISBLANK(D29),"",D29+E29)</f>
        <v>214</v>
      </c>
      <c r="H29" s="475"/>
      <c r="I29" s="485"/>
      <c r="K29" s="491"/>
      <c r="L29" s="490"/>
      <c r="M29" s="489">
        <v>2</v>
      </c>
      <c r="N29" s="488">
        <v>149</v>
      </c>
      <c r="O29" s="487">
        <v>63</v>
      </c>
      <c r="P29" s="487">
        <v>2</v>
      </c>
      <c r="Q29" s="486">
        <f>IF(ISBLANK(N29),"",N29+O29)</f>
        <v>212</v>
      </c>
      <c r="R29" s="475"/>
      <c r="S29" s="485"/>
    </row>
    <row r="30" spans="1:19" ht="9.9499999999999993" customHeight="1" x14ac:dyDescent="0.2">
      <c r="A30" s="480" t="s">
        <v>114</v>
      </c>
      <c r="B30" s="479"/>
      <c r="C30" s="484"/>
      <c r="D30" s="483"/>
      <c r="E30" s="483"/>
      <c r="F30" s="483"/>
      <c r="G30" s="482" t="str">
        <f>IF(ISBLANK(D30),"",D30+E30)</f>
        <v/>
      </c>
      <c r="H30" s="475"/>
      <c r="I30" s="481"/>
      <c r="K30" s="480" t="s">
        <v>173</v>
      </c>
      <c r="L30" s="479"/>
      <c r="M30" s="484"/>
      <c r="N30" s="483"/>
      <c r="O30" s="483"/>
      <c r="P30" s="483"/>
      <c r="Q30" s="482" t="str">
        <f>IF(ISBLANK(N30),"",N30+O30)</f>
        <v/>
      </c>
      <c r="R30" s="475"/>
      <c r="S30" s="481"/>
    </row>
    <row r="31" spans="1:19" ht="9.9499999999999993" customHeight="1" thickBot="1" x14ac:dyDescent="0.25">
      <c r="A31" s="480"/>
      <c r="B31" s="479"/>
      <c r="C31" s="478"/>
      <c r="D31" s="477"/>
      <c r="E31" s="477"/>
      <c r="F31" s="477"/>
      <c r="G31" s="476" t="str">
        <f>IF(ISBLANK(D31),"",D31+E31)</f>
        <v/>
      </c>
      <c r="H31" s="475"/>
      <c r="I31" s="474">
        <f>IF(ISNUMBER(G32),IF(G32&gt;Q32,2,IF(G32=Q32,1,0)),"")</f>
        <v>2</v>
      </c>
      <c r="K31" s="480"/>
      <c r="L31" s="479"/>
      <c r="M31" s="478"/>
      <c r="N31" s="477"/>
      <c r="O31" s="477"/>
      <c r="P31" s="477"/>
      <c r="Q31" s="476" t="str">
        <f>IF(ISBLANK(N31),"",N31+O31)</f>
        <v/>
      </c>
      <c r="R31" s="475"/>
      <c r="S31" s="474">
        <f>IF(ISNUMBER(Q32),IF(G32&lt;Q32,2,IF(G32=Q32,1,0)),"")</f>
        <v>0</v>
      </c>
    </row>
    <row r="32" spans="1:19" ht="15.95" customHeight="1" thickBot="1" x14ac:dyDescent="0.25">
      <c r="A32" s="473">
        <v>1174</v>
      </c>
      <c r="B32" s="472"/>
      <c r="C32" s="471" t="s">
        <v>87</v>
      </c>
      <c r="D32" s="470">
        <f>IF(ISNUMBER(D28),SUM(D28:D31),"")</f>
        <v>296</v>
      </c>
      <c r="E32" s="469">
        <f>IF(ISNUMBER(E28),SUM(E28:E31),"")</f>
        <v>170</v>
      </c>
      <c r="F32" s="468">
        <f>IF(ISNUMBER(F28),SUM(F28:F31),"")</f>
        <v>6</v>
      </c>
      <c r="G32" s="467">
        <f>IF(ISNUMBER(G28),SUM(G28:G31),"")</f>
        <v>466</v>
      </c>
      <c r="H32" s="466"/>
      <c r="I32" s="465"/>
      <c r="K32" s="473">
        <v>965</v>
      </c>
      <c r="L32" s="472"/>
      <c r="M32" s="471" t="s">
        <v>87</v>
      </c>
      <c r="N32" s="470">
        <f>IF(ISNUMBER(N28),SUM(N28:N31),"")</f>
        <v>303</v>
      </c>
      <c r="O32" s="469">
        <f>IF(ISNUMBER(O28),SUM(O28:O31),"")</f>
        <v>125</v>
      </c>
      <c r="P32" s="468">
        <f>IF(ISNUMBER(P28),SUM(P28:P31),"")</f>
        <v>5</v>
      </c>
      <c r="Q32" s="467">
        <f>IF(ISNUMBER(Q28),SUM(Q28:Q31),"")</f>
        <v>428</v>
      </c>
      <c r="R32" s="466"/>
      <c r="S32" s="465"/>
    </row>
    <row r="33" spans="1:19" ht="12.95" customHeight="1" thickTop="1" x14ac:dyDescent="0.2">
      <c r="A33" s="497" t="s">
        <v>172</v>
      </c>
      <c r="B33" s="496"/>
      <c r="C33" s="495">
        <v>1</v>
      </c>
      <c r="D33" s="494">
        <v>129</v>
      </c>
      <c r="E33" s="493">
        <v>71</v>
      </c>
      <c r="F33" s="493">
        <v>3</v>
      </c>
      <c r="G33" s="492">
        <f>IF(ISBLANK(D33),"",D33+E33)</f>
        <v>200</v>
      </c>
      <c r="H33" s="475"/>
      <c r="I33" s="485"/>
      <c r="K33" s="497" t="s">
        <v>171</v>
      </c>
      <c r="L33" s="496"/>
      <c r="M33" s="495">
        <v>1</v>
      </c>
      <c r="N33" s="494">
        <v>143</v>
      </c>
      <c r="O33" s="493">
        <v>62</v>
      </c>
      <c r="P33" s="493">
        <v>3</v>
      </c>
      <c r="Q33" s="492">
        <f>IF(ISBLANK(N33),"",N33+O33)</f>
        <v>205</v>
      </c>
      <c r="R33" s="475"/>
      <c r="S33" s="485"/>
    </row>
    <row r="34" spans="1:19" ht="12.95" customHeight="1" x14ac:dyDescent="0.2">
      <c r="A34" s="491"/>
      <c r="B34" s="490"/>
      <c r="C34" s="489">
        <v>2</v>
      </c>
      <c r="D34" s="488">
        <v>145</v>
      </c>
      <c r="E34" s="487">
        <v>63</v>
      </c>
      <c r="F34" s="487">
        <v>3</v>
      </c>
      <c r="G34" s="486">
        <f>IF(ISBLANK(D34),"",D34+E34)</f>
        <v>208</v>
      </c>
      <c r="H34" s="475"/>
      <c r="I34" s="485"/>
      <c r="K34" s="491"/>
      <c r="L34" s="490"/>
      <c r="M34" s="489">
        <v>2</v>
      </c>
      <c r="N34" s="488">
        <v>150</v>
      </c>
      <c r="O34" s="487">
        <v>63</v>
      </c>
      <c r="P34" s="487">
        <v>4</v>
      </c>
      <c r="Q34" s="486">
        <f>IF(ISBLANK(N34),"",N34+O34)</f>
        <v>213</v>
      </c>
      <c r="R34" s="475"/>
      <c r="S34" s="485"/>
    </row>
    <row r="35" spans="1:19" ht="9.9499999999999993" customHeight="1" x14ac:dyDescent="0.2">
      <c r="A35" s="480" t="s">
        <v>119</v>
      </c>
      <c r="B35" s="479"/>
      <c r="C35" s="484"/>
      <c r="D35" s="483"/>
      <c r="E35" s="483"/>
      <c r="F35" s="483"/>
      <c r="G35" s="482" t="str">
        <f>IF(ISBLANK(D35),"",D35+E35)</f>
        <v/>
      </c>
      <c r="H35" s="475"/>
      <c r="I35" s="481"/>
      <c r="K35" s="480" t="s">
        <v>170</v>
      </c>
      <c r="L35" s="479"/>
      <c r="M35" s="484"/>
      <c r="N35" s="483"/>
      <c r="O35" s="483"/>
      <c r="P35" s="483"/>
      <c r="Q35" s="482" t="str">
        <f>IF(ISBLANK(N35),"",N35+O35)</f>
        <v/>
      </c>
      <c r="R35" s="475"/>
      <c r="S35" s="481"/>
    </row>
    <row r="36" spans="1:19" ht="9.9499999999999993" customHeight="1" thickBot="1" x14ac:dyDescent="0.25">
      <c r="A36" s="480"/>
      <c r="B36" s="479"/>
      <c r="C36" s="478"/>
      <c r="D36" s="477"/>
      <c r="E36" s="477"/>
      <c r="F36" s="477"/>
      <c r="G36" s="476" t="str">
        <f>IF(ISBLANK(D36),"",D36+E36)</f>
        <v/>
      </c>
      <c r="H36" s="475"/>
      <c r="I36" s="474">
        <f>IF(ISNUMBER(G37),IF(G37&gt;Q37,2,IF(G37=Q37,1,0)),"")</f>
        <v>0</v>
      </c>
      <c r="K36" s="480"/>
      <c r="L36" s="479"/>
      <c r="M36" s="478"/>
      <c r="N36" s="477"/>
      <c r="O36" s="477"/>
      <c r="P36" s="477"/>
      <c r="Q36" s="476" t="str">
        <f>IF(ISBLANK(N36),"",N36+O36)</f>
        <v/>
      </c>
      <c r="R36" s="475"/>
      <c r="S36" s="474">
        <f>IF(ISNUMBER(Q37),IF(G37&lt;Q37,2,IF(G37=Q37,1,0)),"")</f>
        <v>2</v>
      </c>
    </row>
    <row r="37" spans="1:19" ht="15.95" customHeight="1" thickBot="1" x14ac:dyDescent="0.25">
      <c r="A37" s="473">
        <v>1152</v>
      </c>
      <c r="B37" s="472"/>
      <c r="C37" s="471" t="s">
        <v>87</v>
      </c>
      <c r="D37" s="470">
        <f>IF(ISNUMBER(D33),SUM(D33:D36),"")</f>
        <v>274</v>
      </c>
      <c r="E37" s="469">
        <f>IF(ISNUMBER(E33),SUM(E33:E36),"")</f>
        <v>134</v>
      </c>
      <c r="F37" s="468">
        <f>IF(ISNUMBER(F33),SUM(F33:F36),"")</f>
        <v>6</v>
      </c>
      <c r="G37" s="467">
        <f>IF(ISNUMBER(G33),SUM(G33:G36),"")</f>
        <v>408</v>
      </c>
      <c r="H37" s="466"/>
      <c r="I37" s="465"/>
      <c r="K37" s="473">
        <v>5984</v>
      </c>
      <c r="L37" s="472"/>
      <c r="M37" s="471" t="s">
        <v>87</v>
      </c>
      <c r="N37" s="470">
        <f>IF(ISNUMBER(N33),SUM(N33:N36),"")</f>
        <v>293</v>
      </c>
      <c r="O37" s="469">
        <f>IF(ISNUMBER(O33),SUM(O33:O36),"")</f>
        <v>125</v>
      </c>
      <c r="P37" s="468">
        <f>IF(ISNUMBER(P33),SUM(P33:P36),"")</f>
        <v>7</v>
      </c>
      <c r="Q37" s="467">
        <f>IF(ISNUMBER(Q33),SUM(Q33:Q36),"")</f>
        <v>418</v>
      </c>
      <c r="R37" s="466"/>
      <c r="S37" s="465"/>
    </row>
    <row r="38" spans="1:19" ht="5.25" customHeight="1" thickTop="1" thickBot="1" x14ac:dyDescent="0.25"/>
    <row r="39" spans="1:19" ht="20.25" customHeight="1" thickBot="1" x14ac:dyDescent="0.25">
      <c r="A39" s="464"/>
      <c r="B39" s="463"/>
      <c r="C39" s="462" t="s">
        <v>86</v>
      </c>
      <c r="D39" s="461">
        <f>IF(ISNUMBER(D12),SUM(D12,D17,D22,D27,D32,D37),"")</f>
        <v>1696</v>
      </c>
      <c r="E39" s="460">
        <f>IF(ISNUMBER(E12),SUM(E12,E17,E22,E27,E32,E37),"")</f>
        <v>813</v>
      </c>
      <c r="F39" s="459">
        <f>IF(ISNUMBER(F12),SUM(F12,F17,F22,F27,F32,F37),"")</f>
        <v>45</v>
      </c>
      <c r="G39" s="458">
        <f>IF(ISNUMBER(G12),SUM(G12,G17,G22,G27,G32,G37),"")</f>
        <v>2509</v>
      </c>
      <c r="H39" s="457"/>
      <c r="I39" s="456">
        <f>IF(ISNUMBER(G39),IF(G39&gt;Q39,4,IF(G39=Q39,2,0)),"")</f>
        <v>4</v>
      </c>
      <c r="K39" s="464"/>
      <c r="L39" s="463"/>
      <c r="M39" s="462" t="s">
        <v>86</v>
      </c>
      <c r="N39" s="461">
        <f>IF(ISNUMBER(N12),SUM(N12,N17,N22,N27,N32,N37),"")</f>
        <v>1743</v>
      </c>
      <c r="O39" s="460">
        <f>IF(ISNUMBER(O12),SUM(O12,O17,O22,O27,O32,O37),"")</f>
        <v>711</v>
      </c>
      <c r="P39" s="459">
        <f>IF(ISNUMBER(P12),SUM(P12,P17,P22,P27,P32,P37),"")</f>
        <v>37</v>
      </c>
      <c r="Q39" s="458">
        <f>IF(ISNUMBER(Q12),SUM(Q12,Q17,Q22,Q27,Q32,Q37),"")</f>
        <v>2454</v>
      </c>
      <c r="R39" s="457"/>
      <c r="S39" s="456">
        <f>IF(ISNUMBER(Q39),IF(G39&lt;Q39,4,IF(G39=Q39,2,0)),"")</f>
        <v>0</v>
      </c>
    </row>
    <row r="40" spans="1:19" ht="5.25" customHeight="1" thickBot="1" x14ac:dyDescent="0.25"/>
    <row r="41" spans="1:19" ht="21.95" customHeight="1" thickBot="1" x14ac:dyDescent="0.25">
      <c r="A41" s="200"/>
      <c r="B41" s="192" t="s">
        <v>84</v>
      </c>
      <c r="C41" s="455" t="s">
        <v>169</v>
      </c>
      <c r="D41" s="455"/>
      <c r="E41" s="455"/>
      <c r="G41" s="454" t="s">
        <v>82</v>
      </c>
      <c r="H41" s="453"/>
      <c r="I41" s="452">
        <f>IF(ISNUMBER(I11),SUM(I11,I16,I21,I26,I31,I36,I39),"")</f>
        <v>10</v>
      </c>
      <c r="K41" s="200"/>
      <c r="L41" s="192" t="s">
        <v>84</v>
      </c>
      <c r="M41" s="455" t="s">
        <v>168</v>
      </c>
      <c r="N41" s="455"/>
      <c r="O41" s="455"/>
      <c r="Q41" s="454" t="s">
        <v>82</v>
      </c>
      <c r="R41" s="453"/>
      <c r="S41" s="452">
        <f>IF(ISNUMBER(S11),SUM(S11,S16,S21,S26,S31,S36,S39),"")</f>
        <v>6</v>
      </c>
    </row>
    <row r="42" spans="1:19" ht="20.25" customHeight="1" x14ac:dyDescent="0.2">
      <c r="A42" s="200"/>
      <c r="B42" s="192" t="s">
        <v>78</v>
      </c>
      <c r="C42" s="450"/>
      <c r="D42" s="450"/>
      <c r="E42" s="450"/>
      <c r="F42" s="451"/>
      <c r="G42" s="451"/>
      <c r="H42" s="451"/>
      <c r="I42" s="451"/>
      <c r="J42" s="451"/>
      <c r="K42" s="200"/>
      <c r="L42" s="192" t="s">
        <v>78</v>
      </c>
      <c r="M42" s="450" t="s">
        <v>167</v>
      </c>
      <c r="N42" s="450"/>
      <c r="O42" s="450"/>
      <c r="P42" s="449"/>
      <c r="Q42" s="448"/>
      <c r="R42" s="448"/>
      <c r="S42" s="448"/>
    </row>
    <row r="43" spans="1:19" ht="20.45" customHeight="1" x14ac:dyDescent="0.2">
      <c r="A43" s="192" t="s">
        <v>81</v>
      </c>
      <c r="B43" s="192" t="s">
        <v>80</v>
      </c>
      <c r="C43" s="447" t="s">
        <v>166</v>
      </c>
      <c r="D43" s="447"/>
      <c r="E43" s="447"/>
      <c r="F43" s="447"/>
      <c r="G43" s="447"/>
      <c r="H43" s="447"/>
      <c r="I43" s="192"/>
      <c r="J43" s="192"/>
      <c r="K43" s="192" t="s">
        <v>79</v>
      </c>
      <c r="L43" s="446"/>
      <c r="M43" s="446"/>
      <c r="N43" s="126"/>
      <c r="O43" s="192" t="s">
        <v>78</v>
      </c>
      <c r="P43" s="445"/>
      <c r="Q43" s="445"/>
      <c r="R43" s="445"/>
      <c r="S43" s="445"/>
    </row>
    <row r="44" spans="1:19" ht="9.9499999999999993" customHeight="1" x14ac:dyDescent="0.2">
      <c r="A44" s="192"/>
      <c r="B44" s="192"/>
      <c r="C44" s="443"/>
      <c r="D44" s="443"/>
      <c r="E44" s="443"/>
      <c r="F44" s="443"/>
      <c r="G44" s="443"/>
      <c r="H44" s="443"/>
      <c r="I44" s="192"/>
      <c r="J44" s="192"/>
      <c r="K44" s="192"/>
      <c r="L44" s="444"/>
      <c r="M44" s="444"/>
      <c r="N44" s="126"/>
      <c r="O44" s="192"/>
      <c r="P44" s="443"/>
      <c r="Q44" s="443"/>
      <c r="R44" s="443"/>
      <c r="S44" s="443"/>
    </row>
    <row r="45" spans="1:19" ht="30" customHeight="1" x14ac:dyDescent="0.3">
      <c r="A45" s="442" t="s">
        <v>77</v>
      </c>
    </row>
    <row r="46" spans="1:19" ht="20.25" customHeight="1" x14ac:dyDescent="0.2">
      <c r="B46" s="437" t="s">
        <v>76</v>
      </c>
      <c r="C46" s="441" t="s">
        <v>53</v>
      </c>
      <c r="D46" s="441"/>
      <c r="I46" s="437" t="s">
        <v>75</v>
      </c>
      <c r="J46" s="440">
        <v>20</v>
      </c>
      <c r="K46" s="440"/>
    </row>
    <row r="47" spans="1:19" ht="20.25" customHeight="1" x14ac:dyDescent="0.2">
      <c r="B47" s="437" t="s">
        <v>74</v>
      </c>
      <c r="C47" s="439" t="s">
        <v>11</v>
      </c>
      <c r="D47" s="439"/>
      <c r="I47" s="437" t="s">
        <v>73</v>
      </c>
      <c r="J47" s="438">
        <v>7</v>
      </c>
      <c r="K47" s="438"/>
      <c r="P47" s="437" t="s">
        <v>72</v>
      </c>
      <c r="Q47" s="436">
        <v>42952</v>
      </c>
      <c r="R47" s="435"/>
      <c r="S47" s="435"/>
    </row>
    <row r="48" spans="1:19" ht="9.9499999999999993" customHeight="1" x14ac:dyDescent="0.2"/>
    <row r="49" spans="1:19" ht="15" customHeight="1" x14ac:dyDescent="0.2">
      <c r="A49" s="391" t="s">
        <v>71</v>
      </c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89"/>
    </row>
    <row r="50" spans="1:19" ht="90" customHeight="1" x14ac:dyDescent="0.2">
      <c r="A50" s="388"/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6"/>
    </row>
    <row r="51" spans="1:19" ht="5.25" customHeight="1" x14ac:dyDescent="0.2"/>
    <row r="52" spans="1:19" ht="15" customHeight="1" x14ac:dyDescent="0.2">
      <c r="A52" s="434" t="s">
        <v>70</v>
      </c>
      <c r="B52" s="433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2"/>
    </row>
    <row r="53" spans="1:19" ht="6.95" customHeight="1" x14ac:dyDescent="0.2">
      <c r="A53" s="431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429"/>
    </row>
    <row r="54" spans="1:19" ht="18" customHeight="1" x14ac:dyDescent="0.2">
      <c r="A54" s="430" t="s">
        <v>69</v>
      </c>
      <c r="B54" s="158"/>
      <c r="C54" s="158"/>
      <c r="D54" s="158"/>
      <c r="E54" s="158"/>
      <c r="F54" s="158"/>
      <c r="G54" s="158"/>
      <c r="H54" s="158"/>
      <c r="I54" s="158"/>
      <c r="J54" s="158"/>
      <c r="K54" s="398" t="s">
        <v>68</v>
      </c>
      <c r="L54" s="158"/>
      <c r="M54" s="158"/>
      <c r="N54" s="158"/>
      <c r="O54" s="158"/>
      <c r="P54" s="158"/>
      <c r="Q54" s="158"/>
      <c r="R54" s="158"/>
      <c r="S54" s="429"/>
    </row>
    <row r="55" spans="1:19" ht="18" customHeight="1" x14ac:dyDescent="0.2">
      <c r="A55" s="428"/>
      <c r="B55" s="425" t="s">
        <v>67</v>
      </c>
      <c r="C55" s="424"/>
      <c r="D55" s="426"/>
      <c r="E55" s="425" t="s">
        <v>66</v>
      </c>
      <c r="F55" s="424"/>
      <c r="G55" s="424"/>
      <c r="H55" s="424"/>
      <c r="I55" s="426"/>
      <c r="J55" s="424"/>
      <c r="K55" s="427"/>
      <c r="L55" s="425" t="s">
        <v>67</v>
      </c>
      <c r="M55" s="424"/>
      <c r="N55" s="426"/>
      <c r="O55" s="425" t="s">
        <v>66</v>
      </c>
      <c r="P55" s="424"/>
      <c r="Q55" s="424"/>
      <c r="R55" s="424"/>
      <c r="S55" s="423"/>
    </row>
    <row r="56" spans="1:19" ht="18" customHeight="1" x14ac:dyDescent="0.2">
      <c r="A56" s="422" t="s">
        <v>165</v>
      </c>
      <c r="B56" s="419" t="s">
        <v>64</v>
      </c>
      <c r="C56" s="421"/>
      <c r="D56" s="420" t="s">
        <v>63</v>
      </c>
      <c r="E56" s="419" t="s">
        <v>64</v>
      </c>
      <c r="F56" s="418"/>
      <c r="G56" s="418"/>
      <c r="H56" s="417"/>
      <c r="I56" s="420" t="s">
        <v>63</v>
      </c>
      <c r="J56" s="418"/>
      <c r="K56" s="420" t="s">
        <v>165</v>
      </c>
      <c r="L56" s="419" t="s">
        <v>64</v>
      </c>
      <c r="M56" s="421"/>
      <c r="N56" s="420" t="s">
        <v>63</v>
      </c>
      <c r="O56" s="419" t="s">
        <v>64</v>
      </c>
      <c r="P56" s="418"/>
      <c r="Q56" s="418"/>
      <c r="R56" s="417"/>
      <c r="S56" s="416" t="s">
        <v>63</v>
      </c>
    </row>
    <row r="57" spans="1:19" ht="18" customHeight="1" x14ac:dyDescent="0.2">
      <c r="A57" s="415"/>
      <c r="B57" s="412"/>
      <c r="C57" s="410"/>
      <c r="D57" s="413"/>
      <c r="E57" s="412"/>
      <c r="F57" s="411"/>
      <c r="G57" s="411"/>
      <c r="H57" s="410"/>
      <c r="I57" s="413"/>
      <c r="J57" s="158"/>
      <c r="K57" s="414"/>
      <c r="L57" s="412"/>
      <c r="M57" s="410"/>
      <c r="N57" s="413"/>
      <c r="O57" s="412"/>
      <c r="P57" s="411"/>
      <c r="Q57" s="411"/>
      <c r="R57" s="410"/>
      <c r="S57" s="409"/>
    </row>
    <row r="58" spans="1:19" ht="18" customHeight="1" x14ac:dyDescent="0.2">
      <c r="A58" s="408"/>
      <c r="B58" s="405"/>
      <c r="C58" s="403"/>
      <c r="D58" s="406"/>
      <c r="E58" s="405"/>
      <c r="F58" s="404"/>
      <c r="G58" s="404"/>
      <c r="H58" s="403"/>
      <c r="I58" s="406"/>
      <c r="J58" s="158"/>
      <c r="K58" s="407"/>
      <c r="L58" s="405"/>
      <c r="M58" s="403"/>
      <c r="N58" s="406"/>
      <c r="O58" s="405"/>
      <c r="P58" s="404"/>
      <c r="Q58" s="404"/>
      <c r="R58" s="403"/>
      <c r="S58" s="402"/>
    </row>
    <row r="59" spans="1:19" ht="11.45" customHeight="1" x14ac:dyDescent="0.2">
      <c r="A59" s="401"/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399"/>
    </row>
    <row r="60" spans="1:19" ht="3.95" customHeight="1" x14ac:dyDescent="0.2">
      <c r="A60" s="398"/>
      <c r="B60" s="158"/>
      <c r="C60" s="158"/>
      <c r="D60" s="158"/>
      <c r="E60" s="158"/>
      <c r="F60" s="158"/>
      <c r="G60" s="158"/>
      <c r="H60" s="158"/>
      <c r="I60" s="158"/>
      <c r="J60" s="158"/>
      <c r="K60" s="398"/>
      <c r="L60" s="158"/>
      <c r="M60" s="158"/>
      <c r="N60" s="158"/>
      <c r="O60" s="158"/>
      <c r="P60" s="158"/>
      <c r="Q60" s="158"/>
      <c r="R60" s="158"/>
      <c r="S60" s="158"/>
    </row>
    <row r="61" spans="1:19" ht="19.5" customHeight="1" x14ac:dyDescent="0.2">
      <c r="A61" s="397" t="s">
        <v>62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5"/>
    </row>
    <row r="62" spans="1:19" ht="90" customHeight="1" x14ac:dyDescent="0.2">
      <c r="A62" s="394"/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2"/>
    </row>
    <row r="63" spans="1:19" ht="5.25" customHeight="1" x14ac:dyDescent="0.2"/>
    <row r="64" spans="1:19" ht="15" customHeight="1" x14ac:dyDescent="0.2">
      <c r="A64" s="391" t="s">
        <v>61</v>
      </c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89"/>
    </row>
    <row r="65" spans="1:19" ht="90" customHeight="1" x14ac:dyDescent="0.2">
      <c r="A65" s="388"/>
      <c r="B65" s="387"/>
      <c r="C65" s="387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6"/>
    </row>
    <row r="66" spans="1:19" ht="30" customHeight="1" x14ac:dyDescent="0.2">
      <c r="A66" s="385" t="s">
        <v>60</v>
      </c>
      <c r="B66" s="385"/>
      <c r="C66" s="384"/>
      <c r="D66" s="384"/>
      <c r="E66" s="384"/>
      <c r="F66" s="384"/>
      <c r="G66" s="384"/>
      <c r="H66" s="384"/>
    </row>
    <row r="67" spans="1:19" x14ac:dyDescent="0.2">
      <c r="K67" s="383"/>
      <c r="L67" s="382"/>
      <c r="M67" s="382"/>
      <c r="N67" s="382"/>
      <c r="O67" s="382"/>
      <c r="P67" s="382"/>
    </row>
    <row r="68" spans="1:19" x14ac:dyDescent="0.2">
      <c r="K68" s="383"/>
      <c r="L68" s="382"/>
      <c r="M68" s="382"/>
      <c r="N68" s="382"/>
      <c r="O68" s="382"/>
      <c r="P68" s="382"/>
    </row>
    <row r="69" spans="1:19" x14ac:dyDescent="0.2">
      <c r="K69" s="383"/>
      <c r="L69" s="382"/>
      <c r="M69" s="382"/>
      <c r="N69" s="382"/>
      <c r="O69" s="382"/>
      <c r="P69" s="382"/>
    </row>
    <row r="70" spans="1:19" x14ac:dyDescent="0.2">
      <c r="K70" s="383"/>
      <c r="L70" s="382"/>
      <c r="M70" s="382"/>
      <c r="N70" s="382"/>
      <c r="O70" s="382"/>
      <c r="P70" s="382"/>
    </row>
    <row r="71" spans="1:19" x14ac:dyDescent="0.2">
      <c r="K71" s="383"/>
      <c r="L71" s="382"/>
      <c r="M71" s="382"/>
      <c r="N71" s="382"/>
      <c r="O71" s="382"/>
      <c r="P71" s="382"/>
    </row>
    <row r="72" spans="1:19" x14ac:dyDescent="0.2">
      <c r="K72" s="383"/>
      <c r="L72" s="382"/>
      <c r="M72" s="382"/>
      <c r="N72" s="382"/>
      <c r="O72" s="382"/>
      <c r="P72" s="382"/>
    </row>
    <row r="73" spans="1:19" x14ac:dyDescent="0.2">
      <c r="K73" s="383"/>
      <c r="L73" s="382"/>
      <c r="M73" s="382"/>
      <c r="N73" s="382"/>
      <c r="O73" s="382"/>
      <c r="P73" s="382"/>
    </row>
    <row r="74" spans="1:19" x14ac:dyDescent="0.2">
      <c r="K74" s="383"/>
      <c r="L74" s="382"/>
      <c r="M74" s="382"/>
      <c r="N74" s="382"/>
      <c r="O74" s="382"/>
      <c r="P74" s="382"/>
    </row>
    <row r="75" spans="1:19" x14ac:dyDescent="0.2">
      <c r="K75" s="383"/>
      <c r="L75" s="382"/>
      <c r="M75" s="382"/>
      <c r="N75" s="382"/>
      <c r="O75" s="382"/>
      <c r="P75" s="382"/>
    </row>
    <row r="76" spans="1:19" x14ac:dyDescent="0.2">
      <c r="K76" s="383" t="s">
        <v>53</v>
      </c>
      <c r="L76" s="382"/>
      <c r="M76" s="382"/>
      <c r="N76" s="382"/>
      <c r="O76" s="382"/>
      <c r="P76" s="382"/>
    </row>
    <row r="77" spans="1:19" x14ac:dyDescent="0.2">
      <c r="K77" s="383"/>
      <c r="L77" s="382"/>
      <c r="M77" s="382"/>
      <c r="N77" s="382"/>
      <c r="O77" s="382"/>
      <c r="P77" s="382"/>
    </row>
    <row r="78" spans="1:19" x14ac:dyDescent="0.2">
      <c r="K78" s="383"/>
      <c r="L78" s="382"/>
      <c r="M78" s="382"/>
      <c r="N78" s="382"/>
      <c r="O78" s="382"/>
      <c r="P78" s="382"/>
    </row>
    <row r="79" spans="1:19" x14ac:dyDescent="0.2">
      <c r="K79" s="383"/>
      <c r="L79" s="382"/>
      <c r="M79" s="382"/>
      <c r="N79" s="382"/>
      <c r="O79" s="382"/>
      <c r="P79" s="382"/>
    </row>
    <row r="80" spans="1:19" x14ac:dyDescent="0.2">
      <c r="K80" s="383"/>
      <c r="L80" s="382"/>
      <c r="M80" s="382"/>
      <c r="N80" s="382"/>
      <c r="O80" s="382"/>
      <c r="P80" s="382"/>
    </row>
    <row r="81" spans="11:16" x14ac:dyDescent="0.2">
      <c r="K81" s="383"/>
      <c r="L81" s="382"/>
      <c r="M81" s="382"/>
      <c r="N81" s="382"/>
      <c r="O81" s="382"/>
      <c r="P81" s="382"/>
    </row>
    <row r="82" spans="11:16" x14ac:dyDescent="0.2">
      <c r="K82" s="383"/>
      <c r="L82" s="382"/>
      <c r="M82" s="382"/>
      <c r="N82" s="382"/>
      <c r="O82" s="382"/>
      <c r="P82" s="382"/>
    </row>
    <row r="83" spans="11:16" x14ac:dyDescent="0.2">
      <c r="K83" s="383"/>
      <c r="L83" s="382"/>
      <c r="M83" s="382"/>
      <c r="N83" s="382"/>
      <c r="O83" s="382"/>
      <c r="P83" s="382"/>
    </row>
    <row r="84" spans="11:16" x14ac:dyDescent="0.2">
      <c r="K84" s="383"/>
      <c r="L84" s="382"/>
      <c r="M84" s="382"/>
      <c r="N84" s="382"/>
      <c r="O84" s="382"/>
      <c r="P84" s="382"/>
    </row>
    <row r="85" spans="11:16" x14ac:dyDescent="0.2">
      <c r="K85" s="383"/>
      <c r="L85" s="382"/>
      <c r="M85" s="382"/>
      <c r="N85" s="382"/>
      <c r="O85" s="382"/>
      <c r="P85" s="382"/>
    </row>
    <row r="86" spans="11:16" x14ac:dyDescent="0.2">
      <c r="K86" s="383"/>
      <c r="L86" s="382"/>
      <c r="M86" s="382"/>
      <c r="N86" s="382"/>
      <c r="O86" s="382"/>
      <c r="P86" s="382"/>
    </row>
    <row r="87" spans="11:16" x14ac:dyDescent="0.2">
      <c r="K87" s="383"/>
      <c r="L87" s="382"/>
      <c r="M87" s="382"/>
      <c r="N87" s="382"/>
      <c r="O87" s="382"/>
      <c r="P87" s="382"/>
    </row>
    <row r="88" spans="11:16" x14ac:dyDescent="0.2">
      <c r="K88" s="383"/>
      <c r="L88" s="382"/>
      <c r="M88" s="382"/>
      <c r="N88" s="382"/>
      <c r="O88" s="382"/>
      <c r="P88" s="382"/>
    </row>
    <row r="89" spans="11:16" x14ac:dyDescent="0.2">
      <c r="K89" s="383"/>
      <c r="L89" s="382"/>
      <c r="M89" s="382"/>
      <c r="N89" s="382"/>
      <c r="O89" s="382"/>
      <c r="P89" s="382"/>
    </row>
    <row r="90" spans="11:16" x14ac:dyDescent="0.2">
      <c r="K90" s="383" t="s">
        <v>53</v>
      </c>
      <c r="L90" s="382"/>
      <c r="M90" s="382"/>
      <c r="N90" s="382"/>
      <c r="O90" s="382"/>
      <c r="P90" s="382"/>
    </row>
    <row r="91" spans="11:16" x14ac:dyDescent="0.2">
      <c r="K91" s="383" t="s">
        <v>0</v>
      </c>
      <c r="L91" s="382"/>
      <c r="M91" s="382"/>
      <c r="N91" s="382"/>
      <c r="O91" s="382"/>
      <c r="P91" s="382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37:B37"/>
    <mergeCell ref="A15:B16"/>
    <mergeCell ref="A17:B17"/>
    <mergeCell ref="A22:B22"/>
    <mergeCell ref="A35:B36"/>
    <mergeCell ref="A33:B34"/>
    <mergeCell ref="A32:B32"/>
    <mergeCell ref="A30:B31"/>
    <mergeCell ref="A28:B29"/>
    <mergeCell ref="A27:B27"/>
    <mergeCell ref="A8:B9"/>
    <mergeCell ref="A20:B21"/>
    <mergeCell ref="A25:B26"/>
    <mergeCell ref="A23:B24"/>
    <mergeCell ref="A18:B19"/>
    <mergeCell ref="A13:B14"/>
    <mergeCell ref="B58:C58"/>
    <mergeCell ref="E58:H58"/>
    <mergeCell ref="L58:M58"/>
    <mergeCell ref="O58:R58"/>
    <mergeCell ref="P43:S43"/>
    <mergeCell ref="B57:C57"/>
    <mergeCell ref="E57:H57"/>
    <mergeCell ref="L57:M57"/>
    <mergeCell ref="O57:R57"/>
    <mergeCell ref="M42:O42"/>
    <mergeCell ref="C43:H43"/>
    <mergeCell ref="L43:M43"/>
    <mergeCell ref="G41:H41"/>
    <mergeCell ref="C41:E41"/>
    <mergeCell ref="C42:E42"/>
    <mergeCell ref="A6:B6"/>
    <mergeCell ref="K13:L14"/>
    <mergeCell ref="K12:L12"/>
    <mergeCell ref="A5:B5"/>
    <mergeCell ref="K5:L5"/>
    <mergeCell ref="K6:L6"/>
    <mergeCell ref="K8:L9"/>
    <mergeCell ref="K10:L11"/>
    <mergeCell ref="A10:B11"/>
    <mergeCell ref="A12:B12"/>
    <mergeCell ref="C5:C6"/>
    <mergeCell ref="L1:N1"/>
    <mergeCell ref="O1:P1"/>
    <mergeCell ref="Q1:S1"/>
    <mergeCell ref="B3:I3"/>
    <mergeCell ref="B1:C2"/>
    <mergeCell ref="D1:I1"/>
    <mergeCell ref="L3:S3"/>
    <mergeCell ref="N5:Q5"/>
    <mergeCell ref="D5:G5"/>
    <mergeCell ref="M5:M6"/>
    <mergeCell ref="S11:S12"/>
    <mergeCell ref="I11:I12"/>
    <mergeCell ref="K25:L26"/>
    <mergeCell ref="K15:L16"/>
    <mergeCell ref="K17:L17"/>
    <mergeCell ref="I21:I22"/>
    <mergeCell ref="I16:I17"/>
    <mergeCell ref="K18:L19"/>
    <mergeCell ref="K20:L21"/>
    <mergeCell ref="S16:S17"/>
    <mergeCell ref="S21:S22"/>
    <mergeCell ref="K33:L34"/>
    <mergeCell ref="K28:L29"/>
    <mergeCell ref="K27:L27"/>
    <mergeCell ref="K22:L22"/>
    <mergeCell ref="K23:L24"/>
    <mergeCell ref="S36:S37"/>
    <mergeCell ref="S26:S27"/>
    <mergeCell ref="I26:I27"/>
    <mergeCell ref="I36:I37"/>
    <mergeCell ref="K37:L37"/>
    <mergeCell ref="K30:L31"/>
    <mergeCell ref="K32:L32"/>
    <mergeCell ref="K35:L36"/>
    <mergeCell ref="I31:I32"/>
    <mergeCell ref="S31:S32"/>
    <mergeCell ref="Q41:R41"/>
    <mergeCell ref="A52:S52"/>
    <mergeCell ref="Q47:S47"/>
    <mergeCell ref="A49:S49"/>
    <mergeCell ref="A50:S50"/>
    <mergeCell ref="C46:D46"/>
    <mergeCell ref="J46:K46"/>
    <mergeCell ref="C47:D47"/>
    <mergeCell ref="J47:K47"/>
    <mergeCell ref="M41:O41"/>
    <mergeCell ref="A66:B66"/>
    <mergeCell ref="C66:H66"/>
    <mergeCell ref="A61:S61"/>
    <mergeCell ref="A62:S62"/>
    <mergeCell ref="A64:S64"/>
    <mergeCell ref="A65:S65"/>
  </mergeCells>
  <dataValidations count="4"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C47" sqref="C47:E47"/>
    </sheetView>
  </sheetViews>
  <sheetFormatPr defaultRowHeight="12.75" zeroHeight="1" x14ac:dyDescent="0.2"/>
  <cols>
    <col min="1" max="1" width="10.7109375" style="126" customWidth="1"/>
    <col min="2" max="2" width="15.7109375" style="126" customWidth="1"/>
    <col min="3" max="3" width="5.7109375" style="126" customWidth="1"/>
    <col min="4" max="5" width="6.7109375" style="126" customWidth="1"/>
    <col min="6" max="6" width="4.7109375" style="126" customWidth="1"/>
    <col min="7" max="7" width="6.7109375" style="126" customWidth="1"/>
    <col min="8" max="8" width="5.7109375" style="126" customWidth="1"/>
    <col min="9" max="9" width="6.7109375" style="126" customWidth="1"/>
    <col min="10" max="10" width="1.7109375" style="126" customWidth="1"/>
    <col min="11" max="11" width="10.7109375" style="126" customWidth="1"/>
    <col min="12" max="12" width="15.7109375" style="126" customWidth="1"/>
    <col min="13" max="13" width="5.7109375" style="126" customWidth="1"/>
    <col min="14" max="15" width="6.7109375" style="126" customWidth="1"/>
    <col min="16" max="16" width="4.7109375" style="126" customWidth="1"/>
    <col min="17" max="17" width="6.7109375" style="126" customWidth="1"/>
    <col min="18" max="18" width="5.7109375" style="126" customWidth="1"/>
    <col min="19" max="19" width="6.7109375" style="126" customWidth="1"/>
    <col min="20" max="20" width="1.5703125" style="126" customWidth="1"/>
    <col min="21" max="21" width="0" style="127" hidden="1" customWidth="1"/>
    <col min="22" max="254" width="0" style="126" hidden="1" customWidth="1"/>
    <col min="255" max="255" width="5.28515625" style="126" customWidth="1"/>
    <col min="256" max="16384" width="9.140625" style="126"/>
  </cols>
  <sheetData>
    <row r="1" spans="1:19" ht="40.5" customHeight="1" x14ac:dyDescent="0.4">
      <c r="B1" s="287" t="s">
        <v>101</v>
      </c>
      <c r="C1" s="287"/>
      <c r="D1" s="286" t="s">
        <v>100</v>
      </c>
      <c r="E1" s="286"/>
      <c r="F1" s="286"/>
      <c r="G1" s="286"/>
      <c r="H1" s="286"/>
      <c r="I1" s="286"/>
      <c r="K1" s="285" t="s">
        <v>99</v>
      </c>
      <c r="L1" s="284" t="s">
        <v>27</v>
      </c>
      <c r="M1" s="284"/>
      <c r="N1" s="284"/>
      <c r="O1" s="283" t="s">
        <v>98</v>
      </c>
      <c r="P1" s="283"/>
      <c r="Q1" s="282">
        <v>42248</v>
      </c>
      <c r="R1" s="282"/>
      <c r="S1" s="282"/>
    </row>
    <row r="2" spans="1:19" ht="9.9499999999999993" customHeight="1" thickBot="1" x14ac:dyDescent="0.25">
      <c r="B2" s="281"/>
      <c r="C2" s="281"/>
    </row>
    <row r="3" spans="1:19" ht="20.100000000000001" customHeight="1" thickBot="1" x14ac:dyDescent="0.25">
      <c r="A3" s="280" t="s">
        <v>69</v>
      </c>
      <c r="B3" s="279" t="s">
        <v>58</v>
      </c>
      <c r="C3" s="278"/>
      <c r="D3" s="278"/>
      <c r="E3" s="278"/>
      <c r="F3" s="278"/>
      <c r="G3" s="278"/>
      <c r="H3" s="278"/>
      <c r="I3" s="277"/>
      <c r="K3" s="280" t="s">
        <v>68</v>
      </c>
      <c r="L3" s="279" t="s">
        <v>31</v>
      </c>
      <c r="M3" s="278"/>
      <c r="N3" s="278"/>
      <c r="O3" s="278"/>
      <c r="P3" s="278"/>
      <c r="Q3" s="278"/>
      <c r="R3" s="278"/>
      <c r="S3" s="277"/>
    </row>
    <row r="4" spans="1:19" ht="5.0999999999999996" customHeight="1" x14ac:dyDescent="0.2"/>
    <row r="5" spans="1:19" ht="12.95" customHeight="1" x14ac:dyDescent="0.2">
      <c r="A5" s="182" t="s">
        <v>97</v>
      </c>
      <c r="B5" s="276"/>
      <c r="C5" s="275" t="s">
        <v>96</v>
      </c>
      <c r="D5" s="274" t="s">
        <v>95</v>
      </c>
      <c r="E5" s="273"/>
      <c r="F5" s="273"/>
      <c r="G5" s="272"/>
      <c r="H5" s="271"/>
      <c r="I5" s="270" t="s">
        <v>94</v>
      </c>
      <c r="K5" s="182" t="s">
        <v>97</v>
      </c>
      <c r="L5" s="276"/>
      <c r="M5" s="275" t="s">
        <v>96</v>
      </c>
      <c r="N5" s="274" t="s">
        <v>95</v>
      </c>
      <c r="O5" s="273"/>
      <c r="P5" s="273"/>
      <c r="Q5" s="272"/>
      <c r="R5" s="271"/>
      <c r="S5" s="270" t="s">
        <v>94</v>
      </c>
    </row>
    <row r="6" spans="1:19" ht="12.95" customHeight="1" x14ac:dyDescent="0.2">
      <c r="A6" s="269" t="s">
        <v>93</v>
      </c>
      <c r="B6" s="268"/>
      <c r="C6" s="267"/>
      <c r="D6" s="266" t="s">
        <v>92</v>
      </c>
      <c r="E6" s="265" t="s">
        <v>91</v>
      </c>
      <c r="F6" s="265" t="s">
        <v>90</v>
      </c>
      <c r="G6" s="264" t="s">
        <v>87</v>
      </c>
      <c r="H6" s="263"/>
      <c r="I6" s="262" t="s">
        <v>89</v>
      </c>
      <c r="K6" s="269" t="s">
        <v>93</v>
      </c>
      <c r="L6" s="268"/>
      <c r="M6" s="267"/>
      <c r="N6" s="266" t="s">
        <v>92</v>
      </c>
      <c r="O6" s="265" t="s">
        <v>91</v>
      </c>
      <c r="P6" s="265" t="s">
        <v>90</v>
      </c>
      <c r="Q6" s="264" t="s">
        <v>87</v>
      </c>
      <c r="R6" s="263"/>
      <c r="S6" s="262" t="s">
        <v>89</v>
      </c>
    </row>
    <row r="7" spans="1:19" ht="5.0999999999999996" customHeight="1" x14ac:dyDescent="0.2">
      <c r="A7" s="197"/>
      <c r="B7" s="197"/>
      <c r="K7" s="197"/>
      <c r="L7" s="197"/>
    </row>
    <row r="8" spans="1:19" ht="12.95" customHeight="1" x14ac:dyDescent="0.2">
      <c r="A8" s="239" t="str">
        <f>DGET([6]soupisky!$A$1:$E$484,"PRIJM",A12:A13)</f>
        <v>Kovač</v>
      </c>
      <c r="B8" s="261"/>
      <c r="C8" s="260">
        <v>1</v>
      </c>
      <c r="D8" s="259">
        <v>148</v>
      </c>
      <c r="E8" s="258">
        <v>62</v>
      </c>
      <c r="F8" s="258">
        <v>2</v>
      </c>
      <c r="G8" s="257">
        <f>IF(ISBLANK(D8),"",D8+E8)</f>
        <v>210</v>
      </c>
      <c r="H8" s="224"/>
      <c r="I8" s="240"/>
      <c r="K8" s="239" t="str">
        <f>DGET([6]soupisky!$A$1:$E$484,"PRIJM",K12:K13)</f>
        <v>Maňour</v>
      </c>
      <c r="L8" s="261"/>
      <c r="M8" s="260">
        <v>2</v>
      </c>
      <c r="N8" s="259">
        <v>139</v>
      </c>
      <c r="O8" s="258">
        <v>45</v>
      </c>
      <c r="P8" s="258">
        <v>5</v>
      </c>
      <c r="Q8" s="257">
        <f>IF(ISBLANK(N8),"",N8+O8)</f>
        <v>184</v>
      </c>
      <c r="R8" s="224"/>
      <c r="S8" s="240"/>
    </row>
    <row r="9" spans="1:19" ht="12.95" customHeight="1" x14ac:dyDescent="0.2">
      <c r="A9" s="233"/>
      <c r="B9" s="256"/>
      <c r="C9" s="244">
        <v>2</v>
      </c>
      <c r="D9" s="243">
        <v>125</v>
      </c>
      <c r="E9" s="242">
        <v>63</v>
      </c>
      <c r="F9" s="242">
        <v>1</v>
      </c>
      <c r="G9" s="241">
        <f>IF(ISBLANK(D9),"",D9+E9)</f>
        <v>188</v>
      </c>
      <c r="H9" s="224"/>
      <c r="I9" s="240"/>
      <c r="K9" s="233"/>
      <c r="L9" s="256"/>
      <c r="M9" s="244">
        <v>1</v>
      </c>
      <c r="N9" s="243">
        <v>132</v>
      </c>
      <c r="O9" s="242">
        <v>69</v>
      </c>
      <c r="P9" s="242">
        <v>2</v>
      </c>
      <c r="Q9" s="241">
        <f>IF(ISBLANK(N9),"",N9+O9)</f>
        <v>201</v>
      </c>
      <c r="R9" s="224"/>
      <c r="S9" s="240"/>
    </row>
    <row r="10" spans="1:19" ht="9.9499999999999993" customHeight="1" x14ac:dyDescent="0.2">
      <c r="A10" s="239" t="str">
        <f>DGET([6]soupisky!$A$1:$E$484,"JMENO",A12:A13)</f>
        <v>Marian</v>
      </c>
      <c r="B10" s="238"/>
      <c r="C10" s="237"/>
      <c r="D10" s="236"/>
      <c r="E10" s="236"/>
      <c r="F10" s="236"/>
      <c r="G10" s="235" t="str">
        <f>IF(ISBLANK(D10),"",D10+E10)</f>
        <v/>
      </c>
      <c r="H10" s="224"/>
      <c r="I10" s="234"/>
      <c r="K10" s="239" t="str">
        <f>DGET([6]soupisky!$A$1:$E$484,"jmeno",K12:K13)</f>
        <v>Ondřej</v>
      </c>
      <c r="L10" s="238"/>
      <c r="M10" s="237"/>
      <c r="N10" s="236"/>
      <c r="O10" s="236"/>
      <c r="P10" s="236"/>
      <c r="Q10" s="235" t="str">
        <f>IF(ISBLANK(N10),"",N10+O10)</f>
        <v/>
      </c>
      <c r="R10" s="224"/>
      <c r="S10" s="234"/>
    </row>
    <row r="11" spans="1:19" ht="9.9499999999999993" customHeight="1" thickBot="1" x14ac:dyDescent="0.25">
      <c r="A11" s="233"/>
      <c r="B11" s="232"/>
      <c r="C11" s="231"/>
      <c r="D11" s="230"/>
      <c r="E11" s="230"/>
      <c r="F11" s="230"/>
      <c r="G11" s="255" t="str">
        <f>IF(ISBLANK(D11),"",D11+E11)</f>
        <v/>
      </c>
      <c r="H11" s="224"/>
      <c r="I11" s="228">
        <f>IF(ISNUMBER(G13),IF(G13&gt;Q13,2,IF(G13=Q13,1,0)),"")</f>
        <v>2</v>
      </c>
      <c r="K11" s="233"/>
      <c r="L11" s="232"/>
      <c r="M11" s="231"/>
      <c r="N11" s="230"/>
      <c r="O11" s="230"/>
      <c r="P11" s="230"/>
      <c r="Q11" s="255" t="str">
        <f>IF(ISBLANK(N11),"",N11+O11)</f>
        <v/>
      </c>
      <c r="R11" s="224"/>
      <c r="S11" s="228">
        <f>IF(ISNUMBER(Q13),IF(G13&lt;Q13,2,IF(G13=Q13,1,0)),"")</f>
        <v>0</v>
      </c>
    </row>
    <row r="12" spans="1:19" ht="9.9499999999999993" hidden="1" customHeight="1" thickBot="1" x14ac:dyDescent="0.25">
      <c r="A12" s="227" t="s">
        <v>88</v>
      </c>
      <c r="B12" s="226"/>
      <c r="C12" s="225"/>
      <c r="D12" s="224"/>
      <c r="E12" s="224"/>
      <c r="F12" s="224"/>
      <c r="G12" s="224"/>
      <c r="H12" s="224"/>
      <c r="I12" s="223"/>
      <c r="K12" s="227" t="s">
        <v>88</v>
      </c>
      <c r="L12" s="226"/>
      <c r="M12" s="225"/>
      <c r="N12" s="224"/>
      <c r="O12" s="224"/>
      <c r="P12" s="224"/>
      <c r="Q12" s="224"/>
      <c r="R12" s="224"/>
      <c r="S12" s="223"/>
    </row>
    <row r="13" spans="1:19" ht="15.95" customHeight="1" thickBot="1" x14ac:dyDescent="0.25">
      <c r="A13" s="379">
        <v>20443</v>
      </c>
      <c r="B13" s="378"/>
      <c r="C13" s="220" t="s">
        <v>87</v>
      </c>
      <c r="D13" s="219">
        <f>IF(ISNUMBER(D8),SUM(D8:D11),"")</f>
        <v>273</v>
      </c>
      <c r="E13" s="218">
        <f>IF(ISNUMBER(E8),SUM(E8:E11),"")</f>
        <v>125</v>
      </c>
      <c r="F13" s="217">
        <f>IF(ISNUMBER(F8),SUM(F8:F11),"")</f>
        <v>3</v>
      </c>
      <c r="G13" s="216">
        <f>IF(ISNUMBER(G8),SUM(G8:G11),"")</f>
        <v>398</v>
      </c>
      <c r="H13" s="215"/>
      <c r="I13" s="214"/>
      <c r="K13" s="379">
        <v>20739</v>
      </c>
      <c r="L13" s="378"/>
      <c r="M13" s="220" t="s">
        <v>87</v>
      </c>
      <c r="N13" s="219">
        <f>IF(ISNUMBER(N8),SUM(N8:N11),"")</f>
        <v>271</v>
      </c>
      <c r="O13" s="218">
        <f>IF(ISNUMBER(O8),SUM(O8:O11),"")</f>
        <v>114</v>
      </c>
      <c r="P13" s="217">
        <f>IF(ISNUMBER(P8),SUM(P8:P11),"")</f>
        <v>7</v>
      </c>
      <c r="Q13" s="216">
        <f>IF(ISNUMBER(Q8),SUM(Q8:Q11),"")</f>
        <v>385</v>
      </c>
      <c r="R13" s="215"/>
      <c r="S13" s="214"/>
    </row>
    <row r="14" spans="1:19" ht="12.95" customHeight="1" thickTop="1" x14ac:dyDescent="0.2">
      <c r="A14" s="254" t="str">
        <f>DGET([6]soupisky!$A$1:$E$484,"PRIJM",A18:A19)</f>
        <v>Krčma</v>
      </c>
      <c r="B14" s="253"/>
      <c r="C14" s="248">
        <v>1</v>
      </c>
      <c r="D14" s="247">
        <v>128</v>
      </c>
      <c r="E14" s="246">
        <v>52</v>
      </c>
      <c r="F14" s="246">
        <v>5</v>
      </c>
      <c r="G14" s="245">
        <f>IF(ISBLANK(D14),"",D14+E14)</f>
        <v>180</v>
      </c>
      <c r="H14" s="224"/>
      <c r="I14" s="240"/>
      <c r="K14" s="254" t="str">
        <f>DGET([6]soupisky!$A$1:$E$484,"PRIJM",K18:K19)</f>
        <v>Kluganost</v>
      </c>
      <c r="L14" s="253"/>
      <c r="M14" s="248">
        <v>2</v>
      </c>
      <c r="N14" s="247">
        <v>148</v>
      </c>
      <c r="O14" s="246">
        <v>71</v>
      </c>
      <c r="P14" s="246">
        <v>3</v>
      </c>
      <c r="Q14" s="245">
        <f>IF(ISBLANK(N14),"",N14+O14)</f>
        <v>219</v>
      </c>
      <c r="R14" s="224"/>
      <c r="S14" s="240"/>
    </row>
    <row r="15" spans="1:19" ht="12.95" customHeight="1" x14ac:dyDescent="0.2">
      <c r="A15" s="233"/>
      <c r="B15" s="232"/>
      <c r="C15" s="244">
        <v>2</v>
      </c>
      <c r="D15" s="243">
        <v>136</v>
      </c>
      <c r="E15" s="242">
        <v>34</v>
      </c>
      <c r="F15" s="242">
        <v>13</v>
      </c>
      <c r="G15" s="241">
        <f>IF(ISBLANK(D15),"",D15+E15)</f>
        <v>170</v>
      </c>
      <c r="H15" s="224"/>
      <c r="I15" s="240"/>
      <c r="K15" s="233"/>
      <c r="L15" s="232"/>
      <c r="M15" s="244">
        <v>1</v>
      </c>
      <c r="N15" s="243">
        <v>133</v>
      </c>
      <c r="O15" s="242">
        <v>69</v>
      </c>
      <c r="P15" s="242">
        <v>7</v>
      </c>
      <c r="Q15" s="241">
        <v>202</v>
      </c>
      <c r="R15" s="224"/>
      <c r="S15" s="240"/>
    </row>
    <row r="16" spans="1:19" ht="9.9499999999999993" customHeight="1" x14ac:dyDescent="0.2">
      <c r="A16" s="239" t="str">
        <f>DGET([6]soupisky!$A$1:$E$484,"JMENO",A18:A19)</f>
        <v>Jaroslav</v>
      </c>
      <c r="B16" s="238"/>
      <c r="C16" s="237"/>
      <c r="D16" s="236"/>
      <c r="E16" s="236"/>
      <c r="F16" s="236"/>
      <c r="G16" s="235" t="str">
        <f>IF(ISBLANK(D16),"",D16+E16)</f>
        <v/>
      </c>
      <c r="H16" s="224"/>
      <c r="I16" s="234"/>
      <c r="K16" s="239" t="str">
        <f>DGET([6]soupisky!$A$1:$E$484,"JMENO",K18:K19)</f>
        <v>Vít</v>
      </c>
      <c r="L16" s="238"/>
      <c r="M16" s="237"/>
      <c r="N16" s="236"/>
      <c r="O16" s="236"/>
      <c r="P16" s="236"/>
      <c r="Q16" s="235" t="str">
        <f>IF(ISBLANK(N16),"",N16+O16)</f>
        <v/>
      </c>
      <c r="R16" s="224"/>
      <c r="S16" s="234"/>
    </row>
    <row r="17" spans="1:19" ht="9.9499999999999993" customHeight="1" thickBot="1" x14ac:dyDescent="0.25">
      <c r="A17" s="233"/>
      <c r="B17" s="232"/>
      <c r="C17" s="231"/>
      <c r="D17" s="230"/>
      <c r="E17" s="230"/>
      <c r="F17" s="230"/>
      <c r="G17" s="229" t="str">
        <f>IF(ISBLANK(D17),"",D17+E17)</f>
        <v/>
      </c>
      <c r="H17" s="224"/>
      <c r="I17" s="228">
        <f>IF(ISNUMBER(G19),IF(G19&gt;Q19,2,IF(G19=Q19,1,0)),"")</f>
        <v>0</v>
      </c>
      <c r="K17" s="233"/>
      <c r="L17" s="232"/>
      <c r="M17" s="231"/>
      <c r="N17" s="230"/>
      <c r="O17" s="230"/>
      <c r="P17" s="230"/>
      <c r="Q17" s="229" t="str">
        <f>IF(ISBLANK(N17),"",N17+O17)</f>
        <v/>
      </c>
      <c r="R17" s="224"/>
      <c r="S17" s="228">
        <f>IF(ISNUMBER(Q19),IF(G19&lt;Q19,2,IF(G19=Q19,1,0)),"")</f>
        <v>2</v>
      </c>
    </row>
    <row r="18" spans="1:19" ht="9.9499999999999993" hidden="1" customHeight="1" thickBot="1" x14ac:dyDescent="0.25">
      <c r="A18" s="227" t="s">
        <v>88</v>
      </c>
      <c r="B18" s="226"/>
      <c r="C18" s="225"/>
      <c r="D18" s="224"/>
      <c r="E18" s="224"/>
      <c r="F18" s="224"/>
      <c r="G18" s="224"/>
      <c r="H18" s="224"/>
      <c r="I18" s="223"/>
      <c r="K18" s="227" t="s">
        <v>88</v>
      </c>
      <c r="L18" s="226"/>
      <c r="M18" s="225"/>
      <c r="N18" s="224"/>
      <c r="O18" s="224"/>
      <c r="P18" s="224"/>
      <c r="Q18" s="224"/>
      <c r="R18" s="224"/>
      <c r="S18" s="223"/>
    </row>
    <row r="19" spans="1:19" ht="15.95" customHeight="1" thickBot="1" x14ac:dyDescent="0.25">
      <c r="A19" s="379">
        <v>819</v>
      </c>
      <c r="B19" s="378"/>
      <c r="C19" s="220" t="s">
        <v>87</v>
      </c>
      <c r="D19" s="219">
        <f>IF(ISNUMBER(D14),SUM(D14:D17),"")</f>
        <v>264</v>
      </c>
      <c r="E19" s="218">
        <f>IF(ISNUMBER(E14),SUM(E14:E17),"")</f>
        <v>86</v>
      </c>
      <c r="F19" s="217">
        <f>IF(ISNUMBER(F14),SUM(F14:F17),"")</f>
        <v>18</v>
      </c>
      <c r="G19" s="216">
        <f>IF(ISNUMBER(G14),SUM(G14:G17),"")</f>
        <v>350</v>
      </c>
      <c r="H19" s="215"/>
      <c r="I19" s="214"/>
      <c r="K19" s="379">
        <v>1070</v>
      </c>
      <c r="L19" s="378"/>
      <c r="M19" s="220" t="s">
        <v>87</v>
      </c>
      <c r="N19" s="219">
        <f>IF(ISNUMBER(N14),SUM(N14:N17),"")</f>
        <v>281</v>
      </c>
      <c r="O19" s="218">
        <f>IF(ISNUMBER(O14),SUM(O14:O17),"")</f>
        <v>140</v>
      </c>
      <c r="P19" s="217">
        <f>IF(ISNUMBER(P14),SUM(P14:P17),"")</f>
        <v>10</v>
      </c>
      <c r="Q19" s="216">
        <f>IF(ISNUMBER(Q14),SUM(Q14:Q17),"")</f>
        <v>421</v>
      </c>
      <c r="R19" s="215"/>
      <c r="S19" s="214"/>
    </row>
    <row r="20" spans="1:19" ht="12.95" customHeight="1" thickTop="1" x14ac:dyDescent="0.2">
      <c r="A20" s="239" t="str">
        <f>DGET([6]soupisky!$A$1:$E$484,"PRIJM",A24:A25)</f>
        <v>Císař</v>
      </c>
      <c r="B20" s="238"/>
      <c r="C20" s="248">
        <v>1</v>
      </c>
      <c r="D20" s="247">
        <v>117</v>
      </c>
      <c r="E20" s="246">
        <v>36</v>
      </c>
      <c r="F20" s="246">
        <v>10</v>
      </c>
      <c r="G20" s="245">
        <f>IF(ISBLANK(D20),"",D20+E20)</f>
        <v>153</v>
      </c>
      <c r="H20" s="224"/>
      <c r="I20" s="240"/>
      <c r="K20" s="239" t="str">
        <f>DGET([6]soupisky!$A$1:$E$484,"PRIJM",K24:K25)</f>
        <v>Smékal</v>
      </c>
      <c r="L20" s="238"/>
      <c r="M20" s="248">
        <v>2</v>
      </c>
      <c r="N20" s="247">
        <v>125</v>
      </c>
      <c r="O20" s="246">
        <v>44</v>
      </c>
      <c r="P20" s="246">
        <v>6</v>
      </c>
      <c r="Q20" s="245">
        <f>IF(ISBLANK(N20),"",N20+O20)</f>
        <v>169</v>
      </c>
      <c r="R20" s="224"/>
      <c r="S20" s="240"/>
    </row>
    <row r="21" spans="1:19" ht="12.95" customHeight="1" x14ac:dyDescent="0.2">
      <c r="A21" s="233"/>
      <c r="B21" s="232"/>
      <c r="C21" s="244">
        <v>2</v>
      </c>
      <c r="D21" s="243">
        <v>118</v>
      </c>
      <c r="E21" s="242">
        <v>53</v>
      </c>
      <c r="F21" s="242">
        <v>4</v>
      </c>
      <c r="G21" s="241">
        <f>IF(ISBLANK(D21),"",D21+E21)</f>
        <v>171</v>
      </c>
      <c r="H21" s="224"/>
      <c r="I21" s="240"/>
      <c r="K21" s="233"/>
      <c r="L21" s="232"/>
      <c r="M21" s="244">
        <v>1</v>
      </c>
      <c r="N21" s="243">
        <v>133</v>
      </c>
      <c r="O21" s="242">
        <v>80</v>
      </c>
      <c r="P21" s="242">
        <v>1</v>
      </c>
      <c r="Q21" s="241">
        <f>IF(ISBLANK(N21),"",N21+O21)</f>
        <v>213</v>
      </c>
      <c r="R21" s="224"/>
      <c r="S21" s="240"/>
    </row>
    <row r="22" spans="1:19" ht="9.9499999999999993" customHeight="1" x14ac:dyDescent="0.2">
      <c r="A22" s="239" t="str">
        <f>DGET([6]soupisky!$A$1:$E$484,"JMENO",A24:A25)</f>
        <v>Václav</v>
      </c>
      <c r="B22" s="238"/>
      <c r="C22" s="237"/>
      <c r="D22" s="236"/>
      <c r="E22" s="236"/>
      <c r="F22" s="236"/>
      <c r="G22" s="235" t="str">
        <f>IF(ISBLANK(D22),"",D22+E22)</f>
        <v/>
      </c>
      <c r="H22" s="224"/>
      <c r="I22" s="234"/>
      <c r="K22" s="239" t="str">
        <f>DGET([6]soupisky!$A$1:$E$484,"JMENO",K24:K25)</f>
        <v>Tomáš</v>
      </c>
      <c r="L22" s="238"/>
      <c r="M22" s="237"/>
      <c r="N22" s="236"/>
      <c r="O22" s="236"/>
      <c r="P22" s="236"/>
      <c r="Q22" s="235" t="str">
        <f>IF(ISBLANK(N22),"",N22+O22)</f>
        <v/>
      </c>
      <c r="R22" s="224"/>
      <c r="S22" s="234"/>
    </row>
    <row r="23" spans="1:19" ht="9.9499999999999993" customHeight="1" thickBot="1" x14ac:dyDescent="0.25">
      <c r="A23" s="233"/>
      <c r="B23" s="232"/>
      <c r="C23" s="231"/>
      <c r="D23" s="230"/>
      <c r="E23" s="230"/>
      <c r="F23" s="230"/>
      <c r="G23" s="229" t="str">
        <f>IF(ISBLANK(D23),"",D23+E23)</f>
        <v/>
      </c>
      <c r="H23" s="224"/>
      <c r="I23" s="228">
        <f>IF(ISNUMBER(G25),IF(G25&gt;Q25,2,IF(G25=Q25,1,0)),"")</f>
        <v>0</v>
      </c>
      <c r="K23" s="233"/>
      <c r="L23" s="232"/>
      <c r="M23" s="231"/>
      <c r="N23" s="230"/>
      <c r="O23" s="230"/>
      <c r="P23" s="230"/>
      <c r="Q23" s="229" t="str">
        <f>IF(ISBLANK(N23),"",N23+O23)</f>
        <v/>
      </c>
      <c r="R23" s="224"/>
      <c r="S23" s="228">
        <f>IF(ISNUMBER(Q25),IF(G25&lt;Q25,2,IF(G25=Q25,1,0)),"")</f>
        <v>2</v>
      </c>
    </row>
    <row r="24" spans="1:19" ht="9.9499999999999993" hidden="1" customHeight="1" thickBot="1" x14ac:dyDescent="0.25">
      <c r="A24" s="227" t="s">
        <v>88</v>
      </c>
      <c r="B24" s="226"/>
      <c r="C24" s="225"/>
      <c r="D24" s="224"/>
      <c r="E24" s="224"/>
      <c r="F24" s="224"/>
      <c r="G24" s="224"/>
      <c r="H24" s="224"/>
      <c r="I24" s="223"/>
      <c r="K24" s="227" t="s">
        <v>88</v>
      </c>
      <c r="L24" s="226"/>
      <c r="M24" s="225"/>
      <c r="N24" s="224"/>
      <c r="O24" s="224"/>
      <c r="P24" s="224"/>
      <c r="Q24" s="224"/>
      <c r="R24" s="224"/>
      <c r="S24" s="223"/>
    </row>
    <row r="25" spans="1:19" ht="15.95" customHeight="1" thickBot="1" x14ac:dyDescent="0.25">
      <c r="A25" s="379">
        <v>808</v>
      </c>
      <c r="B25" s="378"/>
      <c r="C25" s="220" t="s">
        <v>87</v>
      </c>
      <c r="D25" s="219">
        <f>IF(ISNUMBER(D20),SUM(D20:D23),"")</f>
        <v>235</v>
      </c>
      <c r="E25" s="218">
        <f>IF(ISNUMBER(E20),SUM(E20:E23),"")</f>
        <v>89</v>
      </c>
      <c r="F25" s="217">
        <f>IF(ISNUMBER(F20),SUM(F20:F23),"")</f>
        <v>14</v>
      </c>
      <c r="G25" s="216">
        <f>IF(ISNUMBER(G20),SUM(G20:G23),"")</f>
        <v>324</v>
      </c>
      <c r="H25" s="215"/>
      <c r="I25" s="214"/>
      <c r="K25" s="379">
        <v>17966</v>
      </c>
      <c r="L25" s="378"/>
      <c r="M25" s="220" t="s">
        <v>87</v>
      </c>
      <c r="N25" s="219">
        <f>IF(ISNUMBER(N20),SUM(N20:N23),"")</f>
        <v>258</v>
      </c>
      <c r="O25" s="218">
        <f>IF(ISNUMBER(O20),SUM(O20:O23),"")</f>
        <v>124</v>
      </c>
      <c r="P25" s="217">
        <f>IF(ISNUMBER(P20),SUM(P20:P23),"")</f>
        <v>7</v>
      </c>
      <c r="Q25" s="216">
        <f>IF(ISNUMBER(Q20),SUM(Q20:Q23),"")</f>
        <v>382</v>
      </c>
      <c r="R25" s="215"/>
      <c r="S25" s="214"/>
    </row>
    <row r="26" spans="1:19" ht="12.95" customHeight="1" thickTop="1" x14ac:dyDescent="0.2">
      <c r="A26" s="252" t="str">
        <f>DGET([6]soupisky!$A$1:$E$484,"PRIJM",A30:A31)</f>
        <v>Vojtíšek</v>
      </c>
      <c r="B26" s="251"/>
      <c r="C26" s="248">
        <v>1</v>
      </c>
      <c r="D26" s="247">
        <v>123</v>
      </c>
      <c r="E26" s="246">
        <v>61</v>
      </c>
      <c r="F26" s="246">
        <v>5</v>
      </c>
      <c r="G26" s="245">
        <f>IF(ISBLANK(D26),"",D26+E26)</f>
        <v>184</v>
      </c>
      <c r="H26" s="224"/>
      <c r="I26" s="240"/>
      <c r="K26" s="239" t="str">
        <f>DGET([6]soupisky!$A$1:$E$484,"PRIJM",K30:K31)</f>
        <v>Sigl</v>
      </c>
      <c r="L26" s="238"/>
      <c r="M26" s="248">
        <v>2</v>
      </c>
      <c r="N26" s="247">
        <v>122</v>
      </c>
      <c r="O26" s="246">
        <v>43</v>
      </c>
      <c r="P26" s="246">
        <v>5</v>
      </c>
      <c r="Q26" s="245">
        <f>IF(ISBLANK(N26),"",N26+O26)</f>
        <v>165</v>
      </c>
      <c r="R26" s="224"/>
      <c r="S26" s="240"/>
    </row>
    <row r="27" spans="1:19" ht="12.95" customHeight="1" x14ac:dyDescent="0.2">
      <c r="A27" s="250"/>
      <c r="B27" s="249"/>
      <c r="C27" s="244">
        <v>2</v>
      </c>
      <c r="D27" s="243">
        <v>153</v>
      </c>
      <c r="E27" s="242">
        <v>81</v>
      </c>
      <c r="F27" s="242">
        <v>2</v>
      </c>
      <c r="G27" s="241">
        <f>IF(ISBLANK(D27),"",D27+E27)</f>
        <v>234</v>
      </c>
      <c r="H27" s="224"/>
      <c r="I27" s="240"/>
      <c r="K27" s="233"/>
      <c r="L27" s="232"/>
      <c r="M27" s="244">
        <v>1</v>
      </c>
      <c r="N27" s="243">
        <v>146</v>
      </c>
      <c r="O27" s="242">
        <v>50</v>
      </c>
      <c r="P27" s="242">
        <v>6</v>
      </c>
      <c r="Q27" s="241">
        <f>IF(ISBLANK(N27),"",N27+O27)</f>
        <v>196</v>
      </c>
      <c r="R27" s="224"/>
      <c r="S27" s="240"/>
    </row>
    <row r="28" spans="1:19" ht="9.9499999999999993" customHeight="1" x14ac:dyDescent="0.2">
      <c r="A28" s="252" t="str">
        <f>DGET([6]soupisky!$A$1:$E$484,"JMENO",A30:A31)</f>
        <v>Vojtěch</v>
      </c>
      <c r="B28" s="251"/>
      <c r="C28" s="237"/>
      <c r="D28" s="236"/>
      <c r="E28" s="236"/>
      <c r="F28" s="236"/>
      <c r="G28" s="235" t="str">
        <f>IF(ISBLANK(D28),"",D28+E28)</f>
        <v/>
      </c>
      <c r="H28" s="224"/>
      <c r="I28" s="234"/>
      <c r="K28" s="239" t="str">
        <f>DGET([6]soupisky!$A$1:$E$484,"JMENO",K30:K31)</f>
        <v>Jan</v>
      </c>
      <c r="L28" s="238"/>
      <c r="M28" s="237"/>
      <c r="N28" s="236"/>
      <c r="O28" s="236"/>
      <c r="P28" s="236"/>
      <c r="Q28" s="235" t="str">
        <f>IF(ISBLANK(N28),"",N28+O28)</f>
        <v/>
      </c>
      <c r="R28" s="224"/>
      <c r="S28" s="234"/>
    </row>
    <row r="29" spans="1:19" ht="9.9499999999999993" customHeight="1" thickBot="1" x14ac:dyDescent="0.25">
      <c r="A29" s="250"/>
      <c r="B29" s="249"/>
      <c r="C29" s="231"/>
      <c r="D29" s="230"/>
      <c r="E29" s="230"/>
      <c r="F29" s="230"/>
      <c r="G29" s="229" t="str">
        <f>IF(ISBLANK(D29),"",D29+E29)</f>
        <v/>
      </c>
      <c r="H29" s="224"/>
      <c r="I29" s="228">
        <f>IF(ISNUMBER(G31),IF(G31&gt;Q31,2,IF(G31=Q31,1,0)),"")</f>
        <v>2</v>
      </c>
      <c r="K29" s="233"/>
      <c r="L29" s="232"/>
      <c r="M29" s="231"/>
      <c r="N29" s="230"/>
      <c r="O29" s="230"/>
      <c r="P29" s="230"/>
      <c r="Q29" s="229" t="str">
        <f>IF(ISBLANK(N29),"",N29+O29)</f>
        <v/>
      </c>
      <c r="R29" s="224"/>
      <c r="S29" s="228">
        <f>IF(ISNUMBER(Q31),IF(G31&lt;Q31,2,IF(G31=Q31,1,0)),"")</f>
        <v>0</v>
      </c>
    </row>
    <row r="30" spans="1:19" ht="9.9499999999999993" hidden="1" customHeight="1" thickBot="1" x14ac:dyDescent="0.25">
      <c r="A30" s="227" t="s">
        <v>88</v>
      </c>
      <c r="B30" s="226"/>
      <c r="C30" s="225"/>
      <c r="D30" s="224"/>
      <c r="E30" s="224"/>
      <c r="F30" s="224"/>
      <c r="G30" s="224"/>
      <c r="H30" s="224"/>
      <c r="I30" s="223"/>
      <c r="K30" s="227" t="s">
        <v>88</v>
      </c>
      <c r="L30" s="226"/>
      <c r="M30" s="225"/>
      <c r="N30" s="224"/>
      <c r="O30" s="224"/>
      <c r="P30" s="224"/>
      <c r="Q30" s="224"/>
      <c r="R30" s="224"/>
      <c r="S30" s="223"/>
    </row>
    <row r="31" spans="1:19" ht="15.95" customHeight="1" thickBot="1" x14ac:dyDescent="0.25">
      <c r="A31" s="379">
        <v>841</v>
      </c>
      <c r="B31" s="378"/>
      <c r="C31" s="220" t="s">
        <v>87</v>
      </c>
      <c r="D31" s="219">
        <f>IF(ISNUMBER(D26),SUM(D26:D29),"")</f>
        <v>276</v>
      </c>
      <c r="E31" s="218">
        <f>IF(ISNUMBER(E26),SUM(E26:E29),"")</f>
        <v>142</v>
      </c>
      <c r="F31" s="217">
        <f>IF(ISNUMBER(F26),SUM(F26:F29),"")</f>
        <v>7</v>
      </c>
      <c r="G31" s="216">
        <f>IF(ISNUMBER(G26),SUM(G26:G29),"")</f>
        <v>418</v>
      </c>
      <c r="H31" s="215"/>
      <c r="I31" s="214"/>
      <c r="K31" s="379">
        <v>23788</v>
      </c>
      <c r="L31" s="378"/>
      <c r="M31" s="220" t="s">
        <v>87</v>
      </c>
      <c r="N31" s="219">
        <f>IF(ISNUMBER(N26),SUM(N26:N29),"")</f>
        <v>268</v>
      </c>
      <c r="O31" s="218">
        <f>IF(ISNUMBER(O26),SUM(O26:O29),"")</f>
        <v>93</v>
      </c>
      <c r="P31" s="217">
        <f>IF(ISNUMBER(P26),SUM(P26:P29),"")</f>
        <v>11</v>
      </c>
      <c r="Q31" s="216">
        <f>IF(ISNUMBER(Q26),SUM(Q26:Q29),"")</f>
        <v>361</v>
      </c>
      <c r="R31" s="215"/>
      <c r="S31" s="214"/>
    </row>
    <row r="32" spans="1:19" ht="12.95" customHeight="1" thickTop="1" x14ac:dyDescent="0.2">
      <c r="A32" s="252" t="str">
        <f>DGET([6]soupisky!$A$1:$E$484,"PRIJM",A36:A37)</f>
        <v>Císař</v>
      </c>
      <c r="B32" s="251"/>
      <c r="C32" s="248">
        <v>1</v>
      </c>
      <c r="D32" s="247">
        <v>131</v>
      </c>
      <c r="E32" s="246">
        <v>42</v>
      </c>
      <c r="F32" s="246">
        <v>5</v>
      </c>
      <c r="G32" s="245">
        <f>IF(ISBLANK(D32),"",D32+E32)</f>
        <v>173</v>
      </c>
      <c r="H32" s="224"/>
      <c r="I32" s="240"/>
      <c r="K32" s="239" t="str">
        <f>DGET([6]soupisky!$A$1:$E$484,"PRIJM",K36:K37)</f>
        <v>Kšír</v>
      </c>
      <c r="L32" s="238"/>
      <c r="M32" s="248">
        <v>2</v>
      </c>
      <c r="N32" s="247">
        <v>122</v>
      </c>
      <c r="O32" s="246">
        <v>54</v>
      </c>
      <c r="P32" s="246">
        <v>7</v>
      </c>
      <c r="Q32" s="245">
        <f>IF(ISBLANK(N32),"",N32+O32)</f>
        <v>176</v>
      </c>
      <c r="R32" s="224"/>
      <c r="S32" s="240"/>
    </row>
    <row r="33" spans="1:19" ht="12.95" customHeight="1" x14ac:dyDescent="0.2">
      <c r="A33" s="250"/>
      <c r="B33" s="249"/>
      <c r="C33" s="244">
        <v>2</v>
      </c>
      <c r="D33" s="243">
        <v>131</v>
      </c>
      <c r="E33" s="242">
        <v>43</v>
      </c>
      <c r="F33" s="242">
        <v>6</v>
      </c>
      <c r="G33" s="241">
        <f>IF(ISBLANK(D33),"",D33+E33)</f>
        <v>174</v>
      </c>
      <c r="H33" s="224"/>
      <c r="I33" s="240"/>
      <c r="K33" s="233"/>
      <c r="L33" s="232"/>
      <c r="M33" s="244">
        <v>1</v>
      </c>
      <c r="N33" s="243">
        <v>118</v>
      </c>
      <c r="O33" s="242">
        <v>54</v>
      </c>
      <c r="P33" s="242">
        <v>6</v>
      </c>
      <c r="Q33" s="241">
        <f>IF(ISBLANK(N33),"",N33+O33)</f>
        <v>172</v>
      </c>
      <c r="R33" s="224"/>
      <c r="S33" s="240"/>
    </row>
    <row r="34" spans="1:19" ht="9.9499999999999993" customHeight="1" x14ac:dyDescent="0.2">
      <c r="A34" s="252" t="str">
        <f>DGET([6]soupisky!$A$1:$E$484,"JMENO",A36:A37)</f>
        <v>Josef</v>
      </c>
      <c r="B34" s="251"/>
      <c r="C34" s="237"/>
      <c r="D34" s="236"/>
      <c r="E34" s="236"/>
      <c r="F34" s="236"/>
      <c r="G34" s="235" t="str">
        <f>IF(ISBLANK(D34),"",D34+E34)</f>
        <v/>
      </c>
      <c r="H34" s="224"/>
      <c r="I34" s="234"/>
      <c r="K34" s="239" t="str">
        <f>DGET([6]soupisky!$A$1:$E$484,"JMENO",K36:K37)</f>
        <v>Petr</v>
      </c>
      <c r="L34" s="238"/>
      <c r="M34" s="237"/>
      <c r="N34" s="236"/>
      <c r="O34" s="236"/>
      <c r="P34" s="236"/>
      <c r="Q34" s="235" t="str">
        <f>IF(ISBLANK(N34),"",N34+O34)</f>
        <v/>
      </c>
      <c r="R34" s="224"/>
      <c r="S34" s="234"/>
    </row>
    <row r="35" spans="1:19" ht="9.9499999999999993" customHeight="1" thickBot="1" x14ac:dyDescent="0.25">
      <c r="A35" s="250"/>
      <c r="B35" s="249"/>
      <c r="C35" s="231"/>
      <c r="D35" s="230"/>
      <c r="E35" s="230"/>
      <c r="F35" s="230"/>
      <c r="G35" s="229" t="str">
        <f>IF(ISBLANK(D35),"",D35+E35)</f>
        <v/>
      </c>
      <c r="H35" s="224"/>
      <c r="I35" s="228">
        <f>IF(ISNUMBER(G37),IF(G37&gt;Q37,2,IF(G37=Q37,1,0)),"")</f>
        <v>0</v>
      </c>
      <c r="K35" s="233"/>
      <c r="L35" s="232"/>
      <c r="M35" s="231"/>
      <c r="N35" s="230"/>
      <c r="O35" s="230"/>
      <c r="P35" s="230"/>
      <c r="Q35" s="229" t="str">
        <f>IF(ISBLANK(N35),"",N35+O35)</f>
        <v/>
      </c>
      <c r="R35" s="224"/>
      <c r="S35" s="228">
        <f>IF(ISNUMBER(Q37),IF(G37&lt;Q37,2,IF(G37=Q37,1,0)),"")</f>
        <v>2</v>
      </c>
    </row>
    <row r="36" spans="1:19" ht="9.9499999999999993" hidden="1" customHeight="1" thickBot="1" x14ac:dyDescent="0.25">
      <c r="A36" s="227" t="s">
        <v>88</v>
      </c>
      <c r="B36" s="226"/>
      <c r="C36" s="225"/>
      <c r="D36" s="224"/>
      <c r="E36" s="224"/>
      <c r="F36" s="224"/>
      <c r="G36" s="224"/>
      <c r="H36" s="224"/>
      <c r="I36" s="223"/>
      <c r="K36" s="227" t="s">
        <v>88</v>
      </c>
      <c r="L36" s="226"/>
      <c r="M36" s="225"/>
      <c r="N36" s="224"/>
      <c r="O36" s="224"/>
      <c r="P36" s="224"/>
      <c r="Q36" s="224"/>
      <c r="R36" s="224"/>
      <c r="S36" s="223"/>
    </row>
    <row r="37" spans="1:19" ht="15.95" customHeight="1" thickBot="1" x14ac:dyDescent="0.25">
      <c r="A37" s="379">
        <v>807</v>
      </c>
      <c r="B37" s="378"/>
      <c r="C37" s="220" t="s">
        <v>87</v>
      </c>
      <c r="D37" s="219">
        <f>IF(ISNUMBER(D32),SUM(D32:D35),"")</f>
        <v>262</v>
      </c>
      <c r="E37" s="218">
        <f>IF(ISNUMBER(E32),SUM(E32:E35),"")</f>
        <v>85</v>
      </c>
      <c r="F37" s="217">
        <f>IF(ISNUMBER(F32),SUM(F32:F35),"")</f>
        <v>11</v>
      </c>
      <c r="G37" s="216">
        <f>IF(ISNUMBER(G32),SUM(G32:G35),"")</f>
        <v>347</v>
      </c>
      <c r="H37" s="215"/>
      <c r="I37" s="214"/>
      <c r="K37" s="379">
        <v>20783</v>
      </c>
      <c r="L37" s="378"/>
      <c r="M37" s="220" t="s">
        <v>87</v>
      </c>
      <c r="N37" s="219">
        <f>IF(ISNUMBER(N32),SUM(N32:N35),"")</f>
        <v>240</v>
      </c>
      <c r="O37" s="218">
        <f>IF(ISNUMBER(O32),SUM(O32:O35),"")</f>
        <v>108</v>
      </c>
      <c r="P37" s="217">
        <f>IF(ISNUMBER(P32),SUM(P32:P35),"")</f>
        <v>13</v>
      </c>
      <c r="Q37" s="216">
        <f>IF(ISNUMBER(Q32),SUM(Q32:Q35),"")</f>
        <v>348</v>
      </c>
      <c r="R37" s="215"/>
      <c r="S37" s="214"/>
    </row>
    <row r="38" spans="1:19" ht="12.95" customHeight="1" thickTop="1" x14ac:dyDescent="0.2">
      <c r="A38" s="239" t="str">
        <f>DGET([6]soupisky!$A$1:$E$484,"PRIJM",A42:A43)</f>
        <v>Fůra</v>
      </c>
      <c r="B38" s="238"/>
      <c r="C38" s="248">
        <v>1</v>
      </c>
      <c r="D38" s="247">
        <v>137</v>
      </c>
      <c r="E38" s="246">
        <v>42</v>
      </c>
      <c r="F38" s="246">
        <v>8</v>
      </c>
      <c r="G38" s="245">
        <f>IF(ISBLANK(D38),"",D38+E38)</f>
        <v>179</v>
      </c>
      <c r="H38" s="224"/>
      <c r="I38" s="240"/>
      <c r="K38" s="239" t="s">
        <v>164</v>
      </c>
      <c r="L38" s="238"/>
      <c r="M38" s="248">
        <v>2</v>
      </c>
      <c r="N38" s="247">
        <v>132</v>
      </c>
      <c r="O38" s="246">
        <v>53</v>
      </c>
      <c r="P38" s="246">
        <v>6</v>
      </c>
      <c r="Q38" s="245">
        <f>IF(ISBLANK(N38),"",N38+O38)</f>
        <v>185</v>
      </c>
      <c r="R38" s="224"/>
      <c r="S38" s="240"/>
    </row>
    <row r="39" spans="1:19" ht="12.95" customHeight="1" x14ac:dyDescent="0.2">
      <c r="A39" s="233"/>
      <c r="B39" s="232"/>
      <c r="C39" s="244">
        <v>2</v>
      </c>
      <c r="D39" s="243">
        <v>133</v>
      </c>
      <c r="E39" s="242">
        <v>68</v>
      </c>
      <c r="F39" s="242">
        <v>3</v>
      </c>
      <c r="G39" s="241">
        <f>IF(ISBLANK(D39),"",D39+E39)</f>
        <v>201</v>
      </c>
      <c r="H39" s="224"/>
      <c r="I39" s="240"/>
      <c r="K39" s="233"/>
      <c r="L39" s="232"/>
      <c r="M39" s="244">
        <v>1</v>
      </c>
      <c r="N39" s="243">
        <v>139</v>
      </c>
      <c r="O39" s="242">
        <v>52</v>
      </c>
      <c r="P39" s="242">
        <v>6</v>
      </c>
      <c r="Q39" s="241">
        <f>IF(ISBLANK(N39),"",N39+O39)</f>
        <v>191</v>
      </c>
      <c r="R39" s="224"/>
      <c r="S39" s="240"/>
    </row>
    <row r="40" spans="1:19" ht="9.9499999999999993" customHeight="1" x14ac:dyDescent="0.2">
      <c r="A40" s="239" t="str">
        <f>DGET([6]soupisky!$A$1:$E$484,"JMENO",A42:A43)</f>
        <v>Zdeněk</v>
      </c>
      <c r="B40" s="238"/>
      <c r="C40" s="237"/>
      <c r="D40" s="236"/>
      <c r="E40" s="236"/>
      <c r="F40" s="236"/>
      <c r="G40" s="235" t="str">
        <f>IF(ISBLANK(D40),"",D40+E40)</f>
        <v/>
      </c>
      <c r="H40" s="224"/>
      <c r="I40" s="234"/>
      <c r="K40" s="239" t="str">
        <f>DGET([6]soupisky!$A$1:$E$484,"JMENO",K42:K43)</f>
        <v>Martin</v>
      </c>
      <c r="L40" s="238"/>
      <c r="M40" s="237"/>
      <c r="N40" s="236"/>
      <c r="O40" s="236"/>
      <c r="P40" s="236"/>
      <c r="Q40" s="235" t="str">
        <f>IF(ISBLANK(N40),"",N40+O40)</f>
        <v/>
      </c>
      <c r="R40" s="224"/>
      <c r="S40" s="234"/>
    </row>
    <row r="41" spans="1:19" ht="9.9499999999999993" customHeight="1" thickBot="1" x14ac:dyDescent="0.25">
      <c r="A41" s="233"/>
      <c r="B41" s="232"/>
      <c r="C41" s="231"/>
      <c r="D41" s="230"/>
      <c r="E41" s="230"/>
      <c r="F41" s="230"/>
      <c r="G41" s="229" t="str">
        <f>IF(ISBLANK(D41),"",D41+E41)</f>
        <v/>
      </c>
      <c r="H41" s="224"/>
      <c r="I41" s="228">
        <f>IF(ISNUMBER(G43),IF(G43&gt;Q43,2,IF(G43=Q43,1,0)),"")</f>
        <v>2</v>
      </c>
      <c r="K41" s="233"/>
      <c r="L41" s="232"/>
      <c r="M41" s="231"/>
      <c r="N41" s="230"/>
      <c r="O41" s="230"/>
      <c r="P41" s="230"/>
      <c r="Q41" s="229" t="str">
        <f>IF(ISBLANK(N41),"",N41+O41)</f>
        <v/>
      </c>
      <c r="R41" s="224"/>
      <c r="S41" s="228">
        <f>IF(ISNUMBER(Q43),IF(G43&lt;Q43,2,IF(G43=Q43,1,0)),"")</f>
        <v>0</v>
      </c>
    </row>
    <row r="42" spans="1:19" ht="9.9499999999999993" hidden="1" customHeight="1" thickBot="1" x14ac:dyDescent="0.25">
      <c r="A42" s="227" t="s">
        <v>88</v>
      </c>
      <c r="B42" s="226"/>
      <c r="C42" s="225"/>
      <c r="D42" s="224"/>
      <c r="E42" s="224"/>
      <c r="F42" s="224"/>
      <c r="G42" s="224"/>
      <c r="H42" s="224"/>
      <c r="I42" s="223"/>
      <c r="K42" s="227" t="s">
        <v>88</v>
      </c>
      <c r="L42" s="226"/>
      <c r="M42" s="225"/>
      <c r="N42" s="224"/>
      <c r="O42" s="224"/>
      <c r="P42" s="224"/>
      <c r="Q42" s="224"/>
      <c r="R42" s="224"/>
      <c r="S42" s="223"/>
    </row>
    <row r="43" spans="1:19" ht="15.95" customHeight="1" thickBot="1" x14ac:dyDescent="0.25">
      <c r="A43" s="379">
        <v>22375</v>
      </c>
      <c r="B43" s="378"/>
      <c r="C43" s="220" t="s">
        <v>87</v>
      </c>
      <c r="D43" s="219">
        <f>IF(ISNUMBER(D38),SUM(D38:D41),"")</f>
        <v>270</v>
      </c>
      <c r="E43" s="218">
        <f>IF(ISNUMBER(E38),SUM(E38:E41),"")</f>
        <v>110</v>
      </c>
      <c r="F43" s="217">
        <f>IF(ISNUMBER(F38),SUM(F38:F41),"")</f>
        <v>11</v>
      </c>
      <c r="G43" s="216">
        <f>IF(ISNUMBER(G38),SUM(G38:G41),"")</f>
        <v>380</v>
      </c>
      <c r="H43" s="215"/>
      <c r="I43" s="214"/>
      <c r="K43" s="379">
        <v>20740</v>
      </c>
      <c r="L43" s="378"/>
      <c r="M43" s="220" t="s">
        <v>87</v>
      </c>
      <c r="N43" s="219">
        <f>IF(ISNUMBER(N38),SUM(N38:N41),"")</f>
        <v>271</v>
      </c>
      <c r="O43" s="218">
        <f>IF(ISNUMBER(O38),SUM(O38:O41),"")</f>
        <v>105</v>
      </c>
      <c r="P43" s="217">
        <f>IF(ISNUMBER(P38),SUM(P38:P41),"")</f>
        <v>12</v>
      </c>
      <c r="Q43" s="216">
        <f>IF(ISNUMBER(Q38),SUM(Q38:Q41),"")</f>
        <v>376</v>
      </c>
      <c r="R43" s="215"/>
      <c r="S43" s="214"/>
    </row>
    <row r="44" spans="1:19" ht="5.0999999999999996" customHeight="1" thickTop="1" thickBot="1" x14ac:dyDescent="0.25"/>
    <row r="45" spans="1:19" ht="20.100000000000001" customHeight="1" thickBot="1" x14ac:dyDescent="0.25">
      <c r="A45" s="213"/>
      <c r="B45" s="212"/>
      <c r="C45" s="211" t="s">
        <v>86</v>
      </c>
      <c r="D45" s="210">
        <f>IF(ISNUMBER(D13),SUM(D13,D19,D25,D31,D37,D43),"")</f>
        <v>1580</v>
      </c>
      <c r="E45" s="209">
        <f>IF(ISNUMBER(E13),SUM(E13,E19,E25,E31,E37,E43),"")</f>
        <v>637</v>
      </c>
      <c r="F45" s="208">
        <f>IF(ISNUMBER(F13),SUM(F13,F19,F25,F31,F37,F43),"")</f>
        <v>64</v>
      </c>
      <c r="G45" s="207">
        <f>IF(ISNUMBER(G13),SUM(G13,G19,G25,G31,G37,G43),"")</f>
        <v>2217</v>
      </c>
      <c r="H45" s="206"/>
      <c r="I45" s="205">
        <f>IF(ISNUMBER(G45),IF(G45&gt;Q45,4,IF(G45=Q45,2,0)),"")</f>
        <v>0</v>
      </c>
      <c r="K45" s="213"/>
      <c r="L45" s="212"/>
      <c r="M45" s="211" t="s">
        <v>86</v>
      </c>
      <c r="N45" s="210">
        <f>IF(ISNUMBER(N13),SUM(N13,N19,N25,N31,N37,N43),"")</f>
        <v>1589</v>
      </c>
      <c r="O45" s="209">
        <f>IF(ISNUMBER(O13),SUM(O13,O19,O25,O31,O37,O43),"")</f>
        <v>684</v>
      </c>
      <c r="P45" s="208">
        <f>IF(ISNUMBER(P13),SUM(P13,P19,P25,P31,P37,P43),"")</f>
        <v>60</v>
      </c>
      <c r="Q45" s="207">
        <f>IF(ISNUMBER(Q13),SUM(Q13,Q19,Q25,Q31,Q37,Q43),"")</f>
        <v>2273</v>
      </c>
      <c r="R45" s="206"/>
      <c r="S45" s="205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200"/>
      <c r="B47" s="192" t="s">
        <v>84</v>
      </c>
      <c r="C47" s="204" t="s">
        <v>163</v>
      </c>
      <c r="D47" s="204"/>
      <c r="E47" s="204"/>
      <c r="G47" s="203" t="s">
        <v>82</v>
      </c>
      <c r="H47" s="202"/>
      <c r="I47" s="201">
        <f>IF(ISNUMBER(I11),SUM(I11,I17,I23,I29,I35,I41,I45),"")</f>
        <v>6</v>
      </c>
      <c r="K47" s="200"/>
      <c r="L47" s="192" t="s">
        <v>84</v>
      </c>
      <c r="M47" s="204" t="s">
        <v>162</v>
      </c>
      <c r="N47" s="204"/>
      <c r="O47" s="204"/>
      <c r="Q47" s="203" t="s">
        <v>82</v>
      </c>
      <c r="R47" s="202"/>
      <c r="S47" s="201">
        <f>IF(ISNUMBER(S11),SUM(S11,S17,S23,S29,S35,S41,S45),"")</f>
        <v>10</v>
      </c>
    </row>
    <row r="48" spans="1:19" ht="20.100000000000001" customHeight="1" x14ac:dyDescent="0.2">
      <c r="A48" s="200"/>
      <c r="B48" s="192" t="s">
        <v>78</v>
      </c>
      <c r="C48" s="199"/>
      <c r="D48" s="199"/>
      <c r="E48" s="199"/>
      <c r="F48" s="193"/>
      <c r="G48" s="193"/>
      <c r="H48" s="193"/>
      <c r="I48" s="193"/>
      <c r="J48" s="193"/>
      <c r="K48" s="200"/>
      <c r="L48" s="192" t="s">
        <v>78</v>
      </c>
      <c r="M48" s="199"/>
      <c r="N48" s="199"/>
      <c r="O48" s="199"/>
      <c r="P48" s="198"/>
      <c r="Q48" s="197"/>
      <c r="R48" s="197"/>
      <c r="S48" s="197"/>
    </row>
    <row r="49" spans="1:19" ht="20.25" customHeight="1" x14ac:dyDescent="0.2">
      <c r="A49" s="192" t="s">
        <v>81</v>
      </c>
      <c r="B49" s="192" t="s">
        <v>80</v>
      </c>
      <c r="C49" s="196"/>
      <c r="D49" s="196"/>
      <c r="E49" s="196"/>
      <c r="F49" s="196"/>
      <c r="G49" s="196"/>
      <c r="H49" s="196"/>
      <c r="I49" s="192"/>
      <c r="J49" s="192"/>
      <c r="K49" s="192" t="s">
        <v>79</v>
      </c>
      <c r="L49" s="195"/>
      <c r="M49" s="195"/>
      <c r="O49" s="192" t="s">
        <v>78</v>
      </c>
      <c r="P49" s="194"/>
      <c r="Q49" s="194"/>
      <c r="R49" s="194"/>
      <c r="S49" s="194"/>
    </row>
    <row r="50" spans="1:19" ht="9.75" customHeight="1" x14ac:dyDescent="0.2">
      <c r="A50" s="192"/>
      <c r="B50" s="192"/>
      <c r="C50" s="191"/>
      <c r="D50" s="191"/>
      <c r="E50" s="191"/>
      <c r="F50" s="191"/>
      <c r="G50" s="191"/>
      <c r="H50" s="191"/>
      <c r="I50" s="192"/>
      <c r="J50" s="192"/>
      <c r="K50" s="192"/>
      <c r="L50" s="193"/>
      <c r="M50" s="193"/>
      <c r="O50" s="192"/>
      <c r="P50" s="191"/>
      <c r="Q50" s="191"/>
      <c r="R50" s="191"/>
      <c r="S50" s="191"/>
    </row>
    <row r="51" spans="1:19" ht="30" customHeight="1" x14ac:dyDescent="0.3">
      <c r="A51" s="190" t="s">
        <v>77</v>
      </c>
    </row>
    <row r="52" spans="1:19" ht="20.100000000000001" customHeight="1" x14ac:dyDescent="0.2">
      <c r="B52" s="185" t="s">
        <v>76</v>
      </c>
      <c r="C52" s="189" t="s">
        <v>53</v>
      </c>
      <c r="D52" s="189"/>
      <c r="I52" s="185" t="s">
        <v>75</v>
      </c>
      <c r="J52" s="188">
        <v>24</v>
      </c>
      <c r="K52" s="188"/>
    </row>
    <row r="53" spans="1:19" ht="20.100000000000001" customHeight="1" x14ac:dyDescent="0.2">
      <c r="B53" s="185" t="s">
        <v>74</v>
      </c>
      <c r="C53" s="187" t="s">
        <v>13</v>
      </c>
      <c r="D53" s="187"/>
      <c r="I53" s="185" t="s">
        <v>73</v>
      </c>
      <c r="J53" s="186">
        <v>1</v>
      </c>
      <c r="K53" s="186"/>
      <c r="P53" s="185" t="s">
        <v>72</v>
      </c>
      <c r="Q53" s="184">
        <v>43335</v>
      </c>
      <c r="R53" s="183"/>
      <c r="S53" s="183"/>
    </row>
    <row r="54" spans="1:19" ht="9.9499999999999993" customHeight="1" x14ac:dyDescent="0.2"/>
    <row r="55" spans="1:19" ht="15" customHeight="1" x14ac:dyDescent="0.2">
      <c r="A55" s="182" t="s">
        <v>71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0"/>
    </row>
    <row r="56" spans="1:19" ht="90" customHeight="1" x14ac:dyDescent="0.2">
      <c r="A56" s="137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5"/>
    </row>
    <row r="57" spans="1:19" ht="5.0999999999999996" customHeight="1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ht="15" customHeight="1" x14ac:dyDescent="0.2">
      <c r="A58" s="179" t="s">
        <v>70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7"/>
    </row>
    <row r="59" spans="1:19" ht="6.75" customHeight="1" x14ac:dyDescent="0.2">
      <c r="A59" s="176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74"/>
    </row>
    <row r="60" spans="1:19" ht="18" customHeight="1" x14ac:dyDescent="0.2">
      <c r="A60" s="175" t="s">
        <v>69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8" t="s">
        <v>68</v>
      </c>
      <c r="L60" s="147"/>
      <c r="M60" s="147"/>
      <c r="N60" s="147"/>
      <c r="O60" s="147"/>
      <c r="P60" s="147"/>
      <c r="Q60" s="147"/>
      <c r="R60" s="147"/>
      <c r="S60" s="174"/>
    </row>
    <row r="61" spans="1:19" ht="18" customHeight="1" x14ac:dyDescent="0.2">
      <c r="A61" s="173"/>
      <c r="B61" s="170" t="s">
        <v>67</v>
      </c>
      <c r="C61" s="169"/>
      <c r="D61" s="171"/>
      <c r="E61" s="170" t="s">
        <v>66</v>
      </c>
      <c r="F61" s="169"/>
      <c r="G61" s="169"/>
      <c r="H61" s="169"/>
      <c r="I61" s="171"/>
      <c r="J61" s="147"/>
      <c r="K61" s="172"/>
      <c r="L61" s="170" t="s">
        <v>67</v>
      </c>
      <c r="M61" s="169"/>
      <c r="N61" s="171"/>
      <c r="O61" s="170" t="s">
        <v>66</v>
      </c>
      <c r="P61" s="169"/>
      <c r="Q61" s="169"/>
      <c r="R61" s="169"/>
      <c r="S61" s="168"/>
    </row>
    <row r="62" spans="1:19" ht="18" customHeight="1" x14ac:dyDescent="0.2">
      <c r="A62" s="167" t="s">
        <v>65</v>
      </c>
      <c r="B62" s="163" t="s">
        <v>64</v>
      </c>
      <c r="C62" s="165"/>
      <c r="D62" s="164" t="s">
        <v>63</v>
      </c>
      <c r="E62" s="163" t="s">
        <v>64</v>
      </c>
      <c r="F62" s="162"/>
      <c r="G62" s="162"/>
      <c r="H62" s="161"/>
      <c r="I62" s="164" t="s">
        <v>63</v>
      </c>
      <c r="J62" s="147"/>
      <c r="K62" s="166" t="s">
        <v>65</v>
      </c>
      <c r="L62" s="163" t="s">
        <v>64</v>
      </c>
      <c r="M62" s="165"/>
      <c r="N62" s="164" t="s">
        <v>63</v>
      </c>
      <c r="O62" s="163" t="s">
        <v>64</v>
      </c>
      <c r="P62" s="162"/>
      <c r="Q62" s="162"/>
      <c r="R62" s="161"/>
      <c r="S62" s="160" t="s">
        <v>63</v>
      </c>
    </row>
    <row r="63" spans="1:19" ht="18" customHeight="1" x14ac:dyDescent="0.2">
      <c r="A63" s="159"/>
      <c r="B63" s="155"/>
      <c r="C63" s="153"/>
      <c r="D63" s="156"/>
      <c r="E63" s="155"/>
      <c r="F63" s="154"/>
      <c r="G63" s="154"/>
      <c r="H63" s="153"/>
      <c r="I63" s="156"/>
      <c r="J63" s="158"/>
      <c r="K63" s="157">
        <v>51</v>
      </c>
      <c r="L63" s="155" t="s">
        <v>161</v>
      </c>
      <c r="M63" s="153"/>
      <c r="N63" s="156">
        <v>18159</v>
      </c>
      <c r="O63" s="155" t="s">
        <v>160</v>
      </c>
      <c r="P63" s="154"/>
      <c r="Q63" s="154"/>
      <c r="R63" s="153"/>
      <c r="S63" s="152">
        <v>23788</v>
      </c>
    </row>
    <row r="64" spans="1:19" ht="18" customHeight="1" x14ac:dyDescent="0.2">
      <c r="A64" s="159"/>
      <c r="B64" s="155"/>
      <c r="C64" s="153"/>
      <c r="D64" s="156"/>
      <c r="E64" s="155"/>
      <c r="F64" s="154"/>
      <c r="G64" s="154"/>
      <c r="H64" s="153"/>
      <c r="I64" s="156"/>
      <c r="J64" s="158"/>
      <c r="K64" s="157"/>
      <c r="L64" s="155"/>
      <c r="M64" s="153"/>
      <c r="N64" s="156"/>
      <c r="O64" s="155"/>
      <c r="P64" s="154"/>
      <c r="Q64" s="154"/>
      <c r="R64" s="153"/>
      <c r="S64" s="152"/>
    </row>
    <row r="65" spans="1:19" ht="11.25" customHeight="1" x14ac:dyDescent="0.2">
      <c r="A65" s="151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49"/>
    </row>
    <row r="66" spans="1:19" ht="3.75" customHeight="1" x14ac:dyDescent="0.2">
      <c r="A66" s="148"/>
      <c r="B66" s="147"/>
      <c r="C66" s="147"/>
      <c r="D66" s="147"/>
      <c r="E66" s="147"/>
      <c r="F66" s="147"/>
      <c r="G66" s="147"/>
      <c r="H66" s="147"/>
      <c r="I66" s="147"/>
      <c r="J66" s="147"/>
      <c r="K66" s="148"/>
      <c r="L66" s="147"/>
      <c r="M66" s="147"/>
      <c r="N66" s="147"/>
      <c r="O66" s="147"/>
      <c r="P66" s="147"/>
      <c r="Q66" s="147"/>
      <c r="R66" s="147"/>
      <c r="S66" s="147"/>
    </row>
    <row r="67" spans="1:19" ht="19.5" customHeight="1" x14ac:dyDescent="0.2">
      <c r="A67" s="146" t="s">
        <v>62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4"/>
    </row>
    <row r="68" spans="1:19" ht="90" customHeight="1" x14ac:dyDescent="0.2">
      <c r="A68" s="143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1"/>
    </row>
    <row r="69" spans="1:19" ht="5.0999999999999996" customHeight="1" x14ac:dyDescent="0.2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</row>
    <row r="70" spans="1:19" ht="15" customHeight="1" x14ac:dyDescent="0.2">
      <c r="A70" s="140" t="s">
        <v>61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8"/>
    </row>
    <row r="71" spans="1:19" ht="90" customHeight="1" x14ac:dyDescent="0.2">
      <c r="A71" s="137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5"/>
    </row>
    <row r="72" spans="1:19" ht="30" customHeight="1" x14ac:dyDescent="0.2">
      <c r="A72" s="134" t="s">
        <v>60</v>
      </c>
      <c r="B72" s="134"/>
      <c r="C72" s="133"/>
      <c r="D72" s="133"/>
      <c r="E72" s="133"/>
      <c r="F72" s="133"/>
      <c r="G72" s="133"/>
      <c r="H72" s="133"/>
    </row>
    <row r="73" spans="1:19" x14ac:dyDescent="0.2">
      <c r="K73" s="129" t="s">
        <v>59</v>
      </c>
      <c r="L73" s="131" t="s">
        <v>58</v>
      </c>
      <c r="M73" s="132"/>
      <c r="N73" s="132"/>
      <c r="O73" s="131" t="s">
        <v>57</v>
      </c>
      <c r="P73" s="130"/>
    </row>
    <row r="74" spans="1:19" x14ac:dyDescent="0.2">
      <c r="K74" s="129" t="s">
        <v>56</v>
      </c>
      <c r="L74" s="131" t="s">
        <v>55</v>
      </c>
      <c r="M74" s="132"/>
      <c r="N74" s="132"/>
      <c r="O74" s="131" t="s">
        <v>54</v>
      </c>
      <c r="P74" s="130"/>
    </row>
    <row r="75" spans="1:19" x14ac:dyDescent="0.2">
      <c r="K75" s="129" t="s">
        <v>53</v>
      </c>
      <c r="L75" s="131" t="s">
        <v>52</v>
      </c>
      <c r="M75" s="132"/>
      <c r="N75" s="132"/>
      <c r="O75" s="131" t="s">
        <v>51</v>
      </c>
      <c r="P75" s="130"/>
    </row>
    <row r="76" spans="1:19" x14ac:dyDescent="0.2">
      <c r="K76" s="129" t="s">
        <v>50</v>
      </c>
      <c r="L76" s="131" t="s">
        <v>49</v>
      </c>
      <c r="M76" s="132"/>
      <c r="N76" s="132"/>
      <c r="O76" s="131" t="s">
        <v>48</v>
      </c>
      <c r="P76" s="130"/>
    </row>
    <row r="77" spans="1:19" x14ac:dyDescent="0.2">
      <c r="K77" s="129" t="s">
        <v>47</v>
      </c>
      <c r="L77" s="131" t="s">
        <v>46</v>
      </c>
      <c r="M77" s="132"/>
      <c r="N77" s="132"/>
      <c r="O77" s="131" t="s">
        <v>45</v>
      </c>
      <c r="P77" s="130"/>
    </row>
    <row r="78" spans="1:19" x14ac:dyDescent="0.2">
      <c r="K78" s="129" t="s">
        <v>44</v>
      </c>
      <c r="L78" s="131" t="s">
        <v>43</v>
      </c>
      <c r="M78" s="132"/>
      <c r="N78" s="132"/>
      <c r="O78" s="131" t="s">
        <v>42</v>
      </c>
      <c r="P78" s="130"/>
    </row>
    <row r="79" spans="1:19" x14ac:dyDescent="0.2">
      <c r="K79" s="129" t="s">
        <v>41</v>
      </c>
      <c r="L79" s="131" t="s">
        <v>40</v>
      </c>
      <c r="M79" s="132"/>
      <c r="N79" s="132"/>
      <c r="O79" s="131" t="s">
        <v>39</v>
      </c>
      <c r="P79" s="130"/>
    </row>
    <row r="80" spans="1:19" x14ac:dyDescent="0.2">
      <c r="K80" s="129" t="s">
        <v>38</v>
      </c>
      <c r="L80" s="131" t="s">
        <v>37</v>
      </c>
      <c r="M80" s="132"/>
      <c r="N80" s="132"/>
      <c r="O80" s="131" t="s">
        <v>36</v>
      </c>
      <c r="P80" s="130"/>
    </row>
    <row r="81" spans="11:16" x14ac:dyDescent="0.2">
      <c r="K81" s="129" t="s">
        <v>35</v>
      </c>
      <c r="L81" s="131" t="s">
        <v>34</v>
      </c>
      <c r="M81" s="132"/>
      <c r="N81" s="132"/>
      <c r="O81" s="131" t="s">
        <v>33</v>
      </c>
      <c r="P81" s="130"/>
    </row>
    <row r="82" spans="11:16" x14ac:dyDescent="0.2">
      <c r="K82" s="129" t="s">
        <v>32</v>
      </c>
      <c r="L82" s="131" t="s">
        <v>31</v>
      </c>
      <c r="M82" s="132"/>
      <c r="N82" s="132"/>
      <c r="O82" s="131" t="s">
        <v>30</v>
      </c>
      <c r="P82" s="130"/>
    </row>
    <row r="83" spans="11:16" x14ac:dyDescent="0.2">
      <c r="K83" s="129" t="s">
        <v>29</v>
      </c>
      <c r="L83" s="131" t="s">
        <v>28</v>
      </c>
      <c r="M83" s="132"/>
      <c r="N83" s="132"/>
      <c r="O83" s="131" t="s">
        <v>27</v>
      </c>
      <c r="P83" s="130"/>
    </row>
    <row r="84" spans="11:16" x14ac:dyDescent="0.2">
      <c r="K84" s="129" t="s">
        <v>26</v>
      </c>
      <c r="L84" s="131" t="s">
        <v>25</v>
      </c>
      <c r="M84" s="132"/>
      <c r="N84" s="132"/>
      <c r="O84" s="131" t="s">
        <v>24</v>
      </c>
      <c r="P84" s="130"/>
    </row>
    <row r="85" spans="11:16" x14ac:dyDescent="0.2">
      <c r="K85" s="129" t="s">
        <v>23</v>
      </c>
      <c r="L85" s="131" t="s">
        <v>22</v>
      </c>
      <c r="M85" s="132"/>
      <c r="N85" s="132"/>
      <c r="O85" s="131" t="s">
        <v>21</v>
      </c>
      <c r="P85" s="130"/>
    </row>
    <row r="86" spans="11:16" x14ac:dyDescent="0.2">
      <c r="K86" s="129" t="s">
        <v>20</v>
      </c>
      <c r="L86" s="131" t="s">
        <v>19</v>
      </c>
      <c r="M86" s="132"/>
      <c r="N86" s="132"/>
      <c r="O86" s="131" t="s">
        <v>18</v>
      </c>
      <c r="P86" s="130"/>
    </row>
    <row r="87" spans="11:16" x14ac:dyDescent="0.2">
      <c r="K87" s="129" t="s">
        <v>17</v>
      </c>
      <c r="L87" s="131"/>
      <c r="M87" s="132"/>
      <c r="N87" s="132"/>
      <c r="O87" s="131" t="s">
        <v>16</v>
      </c>
      <c r="P87" s="130"/>
    </row>
    <row r="88" spans="11:16" x14ac:dyDescent="0.2">
      <c r="K88" s="129" t="s">
        <v>15</v>
      </c>
      <c r="L88" s="131"/>
      <c r="M88" s="132"/>
      <c r="N88" s="132"/>
      <c r="O88" s="131" t="s">
        <v>14</v>
      </c>
      <c r="P88" s="130"/>
    </row>
    <row r="89" spans="11:16" x14ac:dyDescent="0.2">
      <c r="K89" s="129" t="s">
        <v>13</v>
      </c>
      <c r="L89" s="128"/>
      <c r="M89" s="128"/>
      <c r="N89" s="128"/>
      <c r="O89" s="131" t="s">
        <v>12</v>
      </c>
      <c r="P89" s="130"/>
    </row>
    <row r="90" spans="11:16" x14ac:dyDescent="0.2">
      <c r="K90" s="129" t="s">
        <v>11</v>
      </c>
      <c r="L90" s="128"/>
      <c r="M90" s="128"/>
      <c r="N90" s="128"/>
      <c r="O90" s="131" t="s">
        <v>10</v>
      </c>
      <c r="P90" s="130"/>
    </row>
    <row r="91" spans="11:16" x14ac:dyDescent="0.2">
      <c r="K91" s="129" t="s">
        <v>9</v>
      </c>
      <c r="L91" s="128"/>
      <c r="M91" s="128"/>
      <c r="N91" s="128"/>
      <c r="O91" s="131" t="s">
        <v>8</v>
      </c>
      <c r="P91" s="130"/>
    </row>
    <row r="92" spans="11:16" x14ac:dyDescent="0.2">
      <c r="K92" s="129" t="s">
        <v>7</v>
      </c>
      <c r="L92" s="128"/>
      <c r="M92" s="128"/>
      <c r="N92" s="128"/>
      <c r="O92" s="131" t="s">
        <v>6</v>
      </c>
      <c r="P92" s="130"/>
    </row>
    <row r="93" spans="11:16" x14ac:dyDescent="0.2">
      <c r="K93" s="129" t="s">
        <v>5</v>
      </c>
      <c r="L93" s="128"/>
      <c r="M93" s="128"/>
      <c r="N93" s="128"/>
      <c r="O93" s="131" t="s">
        <v>4</v>
      </c>
      <c r="P93" s="130"/>
    </row>
    <row r="94" spans="11:16" x14ac:dyDescent="0.2">
      <c r="K94" s="129" t="s">
        <v>3</v>
      </c>
      <c r="L94" s="128"/>
      <c r="M94" s="128"/>
      <c r="N94" s="128"/>
      <c r="O94" s="128"/>
      <c r="P94" s="128"/>
    </row>
    <row r="95" spans="11:16" x14ac:dyDescent="0.2">
      <c r="K95" s="129" t="s">
        <v>2</v>
      </c>
      <c r="L95" s="128"/>
      <c r="M95" s="128"/>
      <c r="N95" s="128"/>
      <c r="O95" s="128"/>
      <c r="P95" s="128"/>
    </row>
    <row r="96" spans="11:16" x14ac:dyDescent="0.2">
      <c r="K96" s="129" t="s">
        <v>1</v>
      </c>
      <c r="L96" s="128"/>
      <c r="M96" s="128"/>
      <c r="N96" s="128"/>
      <c r="O96" s="128"/>
      <c r="P96" s="128"/>
    </row>
    <row r="97" spans="11:16" x14ac:dyDescent="0.2">
      <c r="K97" s="129" t="s">
        <v>0</v>
      </c>
      <c r="L97" s="128"/>
      <c r="M97" s="128"/>
      <c r="N97" s="128"/>
      <c r="O97" s="128"/>
      <c r="P97" s="128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A72:B72"/>
    <mergeCell ref="C72:H72"/>
    <mergeCell ref="A67:S67"/>
    <mergeCell ref="A68:S68"/>
    <mergeCell ref="A70:S70"/>
    <mergeCell ref="A71:S71"/>
    <mergeCell ref="Q47:R47"/>
    <mergeCell ref="A58:S58"/>
    <mergeCell ref="Q53:S53"/>
    <mergeCell ref="A55:S55"/>
    <mergeCell ref="A56:S56"/>
    <mergeCell ref="C52:D52"/>
    <mergeCell ref="J52:K52"/>
    <mergeCell ref="C53:D53"/>
    <mergeCell ref="M47:O47"/>
    <mergeCell ref="M48:O48"/>
    <mergeCell ref="S11:S13"/>
    <mergeCell ref="S35:S37"/>
    <mergeCell ref="S17:S19"/>
    <mergeCell ref="K26:L27"/>
    <mergeCell ref="K32:L33"/>
    <mergeCell ref="K31:L31"/>
    <mergeCell ref="K34:L35"/>
    <mergeCell ref="K37:L37"/>
    <mergeCell ref="S23:S25"/>
    <mergeCell ref="K20:L21"/>
    <mergeCell ref="K19:L19"/>
    <mergeCell ref="N5:Q5"/>
    <mergeCell ref="K13:L13"/>
    <mergeCell ref="K14:L15"/>
    <mergeCell ref="K5:L5"/>
    <mergeCell ref="K6:L6"/>
    <mergeCell ref="K8:L9"/>
    <mergeCell ref="K10:L11"/>
    <mergeCell ref="M5:M6"/>
    <mergeCell ref="D5:G5"/>
    <mergeCell ref="K22:L23"/>
    <mergeCell ref="S41:S43"/>
    <mergeCell ref="S29:S31"/>
    <mergeCell ref="K38:L39"/>
    <mergeCell ref="K43:L43"/>
    <mergeCell ref="K40:L41"/>
    <mergeCell ref="K25:L25"/>
    <mergeCell ref="K16:L17"/>
    <mergeCell ref="L1:N1"/>
    <mergeCell ref="O1:P1"/>
    <mergeCell ref="Q1:S1"/>
    <mergeCell ref="B3:I3"/>
    <mergeCell ref="B1:C2"/>
    <mergeCell ref="D1:I1"/>
    <mergeCell ref="L3:S3"/>
    <mergeCell ref="C5:C6"/>
    <mergeCell ref="A6:B6"/>
    <mergeCell ref="A10:B11"/>
    <mergeCell ref="A5:B5"/>
    <mergeCell ref="A8:B9"/>
    <mergeCell ref="I17:I19"/>
    <mergeCell ref="A13:B13"/>
    <mergeCell ref="I11:I13"/>
    <mergeCell ref="I23:I25"/>
    <mergeCell ref="G47:H47"/>
    <mergeCell ref="C47:E47"/>
    <mergeCell ref="I35:I37"/>
    <mergeCell ref="A14:B15"/>
    <mergeCell ref="A16:B17"/>
    <mergeCell ref="A22:B23"/>
    <mergeCell ref="A26:B27"/>
    <mergeCell ref="A20:B21"/>
    <mergeCell ref="A19:B19"/>
    <mergeCell ref="K28:L29"/>
    <mergeCell ref="I29:I31"/>
    <mergeCell ref="I41:I43"/>
    <mergeCell ref="A43:B43"/>
    <mergeCell ref="A40:B41"/>
    <mergeCell ref="A38:B39"/>
    <mergeCell ref="A37:B37"/>
    <mergeCell ref="A31:B31"/>
    <mergeCell ref="A28:B29"/>
    <mergeCell ref="L63:M63"/>
    <mergeCell ref="O63:R63"/>
    <mergeCell ref="J53:K53"/>
    <mergeCell ref="C49:H49"/>
    <mergeCell ref="L49:M49"/>
    <mergeCell ref="C48:E48"/>
    <mergeCell ref="A25:B25"/>
    <mergeCell ref="B64:C64"/>
    <mergeCell ref="E64:H64"/>
    <mergeCell ref="L64:M64"/>
    <mergeCell ref="O64:R64"/>
    <mergeCell ref="A34:B35"/>
    <mergeCell ref="A32:B33"/>
    <mergeCell ref="P49:S49"/>
    <mergeCell ref="B63:C63"/>
    <mergeCell ref="E63:H63"/>
  </mergeCells>
  <conditionalFormatting sqref="A8:B9">
    <cfRule type="containsErrors" dxfId="23" priority="24" stopIfTrue="1">
      <formula>ISERROR(A8)</formula>
    </cfRule>
  </conditionalFormatting>
  <conditionalFormatting sqref="A10:B11">
    <cfRule type="containsErrors" dxfId="22" priority="23" stopIfTrue="1">
      <formula>ISERROR(A10)</formula>
    </cfRule>
  </conditionalFormatting>
  <conditionalFormatting sqref="A14:B15">
    <cfRule type="containsErrors" dxfId="21" priority="22" stopIfTrue="1">
      <formula>ISERROR(A14)</formula>
    </cfRule>
  </conditionalFormatting>
  <conditionalFormatting sqref="A16:B17">
    <cfRule type="containsErrors" dxfId="20" priority="21" stopIfTrue="1">
      <formula>ISERROR(A16)</formula>
    </cfRule>
  </conditionalFormatting>
  <conditionalFormatting sqref="A20:B21">
    <cfRule type="containsErrors" dxfId="19" priority="20" stopIfTrue="1">
      <formula>ISERROR(A20)</formula>
    </cfRule>
  </conditionalFormatting>
  <conditionalFormatting sqref="A22:B23">
    <cfRule type="containsErrors" dxfId="18" priority="19" stopIfTrue="1">
      <formula>ISERROR(A22)</formula>
    </cfRule>
  </conditionalFormatting>
  <conditionalFormatting sqref="A26:B27">
    <cfRule type="containsErrors" dxfId="17" priority="18" stopIfTrue="1">
      <formula>ISERROR(A26)</formula>
    </cfRule>
  </conditionalFormatting>
  <conditionalFormatting sqref="A28:B29">
    <cfRule type="containsErrors" dxfId="16" priority="17" stopIfTrue="1">
      <formula>ISERROR(A28)</formula>
    </cfRule>
  </conditionalFormatting>
  <conditionalFormatting sqref="A32:B33">
    <cfRule type="containsErrors" dxfId="15" priority="16" stopIfTrue="1">
      <formula>ISERROR(A32)</formula>
    </cfRule>
  </conditionalFormatting>
  <conditionalFormatting sqref="A34:B35">
    <cfRule type="containsErrors" dxfId="14" priority="15" stopIfTrue="1">
      <formula>ISERROR(A34)</formula>
    </cfRule>
  </conditionalFormatting>
  <conditionalFormatting sqref="A38:B39">
    <cfRule type="containsErrors" dxfId="13" priority="14" stopIfTrue="1">
      <formula>ISERROR(A38)</formula>
    </cfRule>
  </conditionalFormatting>
  <conditionalFormatting sqref="A40:B41">
    <cfRule type="containsErrors" dxfId="12" priority="13" stopIfTrue="1">
      <formula>ISERROR(A40)</formula>
    </cfRule>
  </conditionalFormatting>
  <conditionalFormatting sqref="K8:L9">
    <cfRule type="containsErrors" dxfId="11" priority="12" stopIfTrue="1">
      <formula>ISERROR(K8)</formula>
    </cfRule>
  </conditionalFormatting>
  <conditionalFormatting sqref="K10:L11">
    <cfRule type="containsErrors" dxfId="10" priority="11" stopIfTrue="1">
      <formula>ISERROR(K10)</formula>
    </cfRule>
  </conditionalFormatting>
  <conditionalFormatting sqref="K14:L15">
    <cfRule type="containsErrors" dxfId="9" priority="10" stopIfTrue="1">
      <formula>ISERROR(K14)</formula>
    </cfRule>
  </conditionalFormatting>
  <conditionalFormatting sqref="K16:L17">
    <cfRule type="containsErrors" dxfId="8" priority="9" stopIfTrue="1">
      <formula>ISERROR(K16)</formula>
    </cfRule>
  </conditionalFormatting>
  <conditionalFormatting sqref="K20:L21">
    <cfRule type="containsErrors" dxfId="7" priority="8" stopIfTrue="1">
      <formula>ISERROR(K20)</formula>
    </cfRule>
  </conditionalFormatting>
  <conditionalFormatting sqref="K22:L23">
    <cfRule type="containsErrors" dxfId="6" priority="7" stopIfTrue="1">
      <formula>ISERROR(K22)</formula>
    </cfRule>
  </conditionalFormatting>
  <conditionalFormatting sqref="K26:L27">
    <cfRule type="containsErrors" dxfId="5" priority="6" stopIfTrue="1">
      <formula>ISERROR(K26)</formula>
    </cfRule>
  </conditionalFormatting>
  <conditionalFormatting sqref="K28:L29">
    <cfRule type="containsErrors" dxfId="4" priority="5" stopIfTrue="1">
      <formula>ISERROR(K28)</formula>
    </cfRule>
  </conditionalFormatting>
  <conditionalFormatting sqref="K32:L33">
    <cfRule type="containsErrors" dxfId="3" priority="4" stopIfTrue="1">
      <formula>ISERROR(K32)</formula>
    </cfRule>
  </conditionalFormatting>
  <conditionalFormatting sqref="K34:L35">
    <cfRule type="containsErrors" dxfId="2" priority="3" stopIfTrue="1">
      <formula>ISERROR(K34)</formula>
    </cfRule>
  </conditionalFormatting>
  <conditionalFormatting sqref="K38:L39">
    <cfRule type="containsErrors" dxfId="1" priority="2" stopIfTrue="1">
      <formula>ISERROR(K38)</formula>
    </cfRule>
  </conditionalFormatting>
  <conditionalFormatting sqref="K40:L41">
    <cfRule type="containsErrors" dxfId="0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Q47" sqref="Q47:S47"/>
    </sheetView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16384" width="9.140625" style="1"/>
  </cols>
  <sheetData>
    <row r="1" spans="1:19" ht="27.95" customHeight="1" x14ac:dyDescent="0.4">
      <c r="A1" s="377" t="s">
        <v>159</v>
      </c>
      <c r="B1" s="376"/>
      <c r="C1" s="376"/>
      <c r="D1" s="125" t="s">
        <v>100</v>
      </c>
      <c r="E1" s="125"/>
      <c r="F1" s="125"/>
      <c r="G1" s="125"/>
      <c r="H1" s="125"/>
      <c r="I1" s="125"/>
      <c r="K1" s="124" t="s">
        <v>99</v>
      </c>
      <c r="L1" s="375" t="s">
        <v>158</v>
      </c>
      <c r="M1" s="375"/>
      <c r="N1" s="375"/>
      <c r="O1" s="122" t="s">
        <v>98</v>
      </c>
      <c r="P1" s="122"/>
      <c r="Q1" s="374">
        <f ca="1">TODAY()</f>
        <v>42252</v>
      </c>
      <c r="R1" s="374"/>
      <c r="S1" s="374"/>
    </row>
    <row r="2" spans="1:19" ht="13.5" thickBot="1" x14ac:dyDescent="0.25">
      <c r="A2" s="373" t="s">
        <v>157</v>
      </c>
      <c r="B2" s="373"/>
      <c r="C2" s="373"/>
      <c r="D2" s="373"/>
      <c r="E2" s="373"/>
      <c r="F2" s="373"/>
      <c r="G2" s="373"/>
      <c r="H2" s="373"/>
    </row>
    <row r="3" spans="1:19" ht="20.100000000000001" customHeight="1" thickBot="1" x14ac:dyDescent="0.25">
      <c r="A3" s="372" t="s">
        <v>69</v>
      </c>
      <c r="B3" s="371" t="s">
        <v>156</v>
      </c>
      <c r="C3" s="371"/>
      <c r="D3" s="371"/>
      <c r="E3" s="371"/>
      <c r="F3" s="371"/>
      <c r="G3" s="371"/>
      <c r="H3" s="371"/>
      <c r="I3" s="371"/>
      <c r="K3" s="372" t="s">
        <v>68</v>
      </c>
      <c r="L3" s="371" t="s">
        <v>155</v>
      </c>
      <c r="M3" s="371"/>
      <c r="N3" s="371"/>
      <c r="O3" s="371"/>
      <c r="P3" s="371"/>
      <c r="Q3" s="371"/>
      <c r="R3" s="371"/>
      <c r="S3" s="371"/>
    </row>
    <row r="4" spans="1:19" ht="5.0999999999999996" customHeight="1" thickBot="1" x14ac:dyDescent="0.25"/>
    <row r="5" spans="1:19" ht="12.95" customHeight="1" thickBot="1" x14ac:dyDescent="0.25">
      <c r="A5" s="370" t="s">
        <v>97</v>
      </c>
      <c r="B5" s="370"/>
      <c r="C5" s="366" t="s">
        <v>96</v>
      </c>
      <c r="D5" s="369" t="s">
        <v>95</v>
      </c>
      <c r="E5" s="369"/>
      <c r="F5" s="369"/>
      <c r="G5" s="369"/>
      <c r="H5" s="368" t="s">
        <v>94</v>
      </c>
      <c r="I5" s="368"/>
      <c r="K5" s="370" t="s">
        <v>97</v>
      </c>
      <c r="L5" s="370"/>
      <c r="M5" s="366" t="s">
        <v>96</v>
      </c>
      <c r="N5" s="369" t="s">
        <v>95</v>
      </c>
      <c r="O5" s="369"/>
      <c r="P5" s="369"/>
      <c r="Q5" s="369"/>
      <c r="R5" s="368" t="s">
        <v>94</v>
      </c>
      <c r="S5" s="368"/>
    </row>
    <row r="6" spans="1:19" ht="12.95" customHeight="1" thickBot="1" x14ac:dyDescent="0.25">
      <c r="A6" s="367" t="s">
        <v>93</v>
      </c>
      <c r="B6" s="367"/>
      <c r="C6" s="366"/>
      <c r="D6" s="365" t="s">
        <v>92</v>
      </c>
      <c r="E6" s="364" t="s">
        <v>91</v>
      </c>
      <c r="F6" s="364" t="s">
        <v>90</v>
      </c>
      <c r="G6" s="363" t="s">
        <v>87</v>
      </c>
      <c r="H6" s="362" t="s">
        <v>154</v>
      </c>
      <c r="I6" s="361" t="s">
        <v>89</v>
      </c>
      <c r="K6" s="367" t="s">
        <v>93</v>
      </c>
      <c r="L6" s="367"/>
      <c r="M6" s="366"/>
      <c r="N6" s="365" t="s">
        <v>92</v>
      </c>
      <c r="O6" s="364" t="s">
        <v>91</v>
      </c>
      <c r="P6" s="364" t="s">
        <v>90</v>
      </c>
      <c r="Q6" s="363" t="s">
        <v>87</v>
      </c>
      <c r="R6" s="362" t="s">
        <v>154</v>
      </c>
      <c r="S6" s="361" t="s">
        <v>89</v>
      </c>
    </row>
    <row r="7" spans="1:19" ht="5.0999999999999996" customHeight="1" thickBot="1" x14ac:dyDescent="0.25">
      <c r="A7" s="54"/>
      <c r="B7" s="54"/>
      <c r="K7" s="54"/>
      <c r="L7" s="54"/>
    </row>
    <row r="8" spans="1:19" ht="12.95" customHeight="1" thickBot="1" x14ac:dyDescent="0.25">
      <c r="A8" s="355" t="s">
        <v>153</v>
      </c>
      <c r="B8" s="355"/>
      <c r="C8" s="360">
        <v>1</v>
      </c>
      <c r="D8" s="359">
        <v>138</v>
      </c>
      <c r="E8" s="358">
        <v>27</v>
      </c>
      <c r="F8" s="358">
        <v>11</v>
      </c>
      <c r="G8" s="357">
        <f>IF(AND(ISBLANK(D8),ISBLANK(E8),ISBLANK(N8),ISBLANK(O8)),"",D8+E8)</f>
        <v>165</v>
      </c>
      <c r="H8" s="356" t="s">
        <v>131</v>
      </c>
      <c r="I8" s="90"/>
      <c r="K8" s="355" t="s">
        <v>152</v>
      </c>
      <c r="L8" s="355"/>
      <c r="M8" s="360">
        <v>1</v>
      </c>
      <c r="N8" s="359">
        <v>141</v>
      </c>
      <c r="O8" s="358">
        <v>53</v>
      </c>
      <c r="P8" s="358">
        <v>7</v>
      </c>
      <c r="Q8" s="357">
        <f>IF(AND(ISBLANK(D8),ISBLANK(E8),ISBLANK(N8),ISBLANK(O8)),"",N8+O8)</f>
        <v>194</v>
      </c>
      <c r="R8" s="356" t="s">
        <v>131</v>
      </c>
      <c r="S8" s="90"/>
    </row>
    <row r="9" spans="1:19" ht="12.95" customHeight="1" x14ac:dyDescent="0.2">
      <c r="A9" s="355"/>
      <c r="B9" s="355"/>
      <c r="C9" s="354">
        <v>2</v>
      </c>
      <c r="D9" s="353">
        <v>136</v>
      </c>
      <c r="E9" s="352">
        <v>41</v>
      </c>
      <c r="F9" s="352">
        <v>8</v>
      </c>
      <c r="G9" s="351">
        <f>IF(AND(ISBLANK(D9),ISBLANK(E9),ISBLANK(N9),ISBLANK(O9)),"",D9+E9)</f>
        <v>177</v>
      </c>
      <c r="H9" s="350" t="s">
        <v>131</v>
      </c>
      <c r="I9" s="90"/>
      <c r="K9" s="355"/>
      <c r="L9" s="355"/>
      <c r="M9" s="354">
        <v>2</v>
      </c>
      <c r="N9" s="353">
        <v>120</v>
      </c>
      <c r="O9" s="352">
        <v>53</v>
      </c>
      <c r="P9" s="352">
        <v>5</v>
      </c>
      <c r="Q9" s="351">
        <f>IF(AND(ISBLANK(D9),ISBLANK(E9),ISBLANK(N9),ISBLANK(O9)),"",N9+O9)</f>
        <v>173</v>
      </c>
      <c r="R9" s="350" t="s">
        <v>131</v>
      </c>
      <c r="S9" s="90"/>
    </row>
    <row r="10" spans="1:19" ht="12.95" customHeight="1" thickBot="1" x14ac:dyDescent="0.25">
      <c r="A10" s="349" t="s">
        <v>151</v>
      </c>
      <c r="B10" s="349"/>
      <c r="C10" s="354">
        <v>3</v>
      </c>
      <c r="D10" s="353"/>
      <c r="E10" s="352"/>
      <c r="F10" s="352"/>
      <c r="G10" s="351" t="str">
        <f>IF(AND(ISBLANK(D10),ISBLANK(E10),ISBLANK(N10),ISBLANK(O10)),"",D10+E10)</f>
        <v/>
      </c>
      <c r="H10" s="350" t="s">
        <v>131</v>
      </c>
      <c r="I10" s="90"/>
      <c r="K10" s="349" t="s">
        <v>119</v>
      </c>
      <c r="L10" s="349"/>
      <c r="M10" s="354">
        <v>3</v>
      </c>
      <c r="N10" s="353"/>
      <c r="O10" s="352"/>
      <c r="P10" s="352"/>
      <c r="Q10" s="351" t="str">
        <f>IF(AND(ISBLANK(D10),ISBLANK(E10),ISBLANK(N10),ISBLANK(O10)),"",N10+O10)</f>
        <v/>
      </c>
      <c r="R10" s="350" t="s">
        <v>131</v>
      </c>
      <c r="S10" s="90"/>
    </row>
    <row r="11" spans="1:19" ht="12.95" customHeight="1" thickBot="1" x14ac:dyDescent="0.25">
      <c r="A11" s="349"/>
      <c r="B11" s="349"/>
      <c r="C11" s="348">
        <v>4</v>
      </c>
      <c r="D11" s="347"/>
      <c r="E11" s="346"/>
      <c r="F11" s="346"/>
      <c r="G11" s="345" t="str">
        <f>IF(AND(ISBLANK(D11),ISBLANK(E11),ISBLANK(N11),ISBLANK(O11)),"",D11+E11)</f>
        <v/>
      </c>
      <c r="H11" s="344" t="s">
        <v>131</v>
      </c>
      <c r="I11" s="337">
        <f>IF(AND(ISNUMBER(G12),ISNUMBER(Q12)),IF(G12&gt;Q12,2,IF(G12=Q12,1,0)),"")</f>
        <v>0</v>
      </c>
      <c r="K11" s="349"/>
      <c r="L11" s="349"/>
      <c r="M11" s="348">
        <v>4</v>
      </c>
      <c r="N11" s="347"/>
      <c r="O11" s="346"/>
      <c r="P11" s="346"/>
      <c r="Q11" s="345" t="str">
        <f>IF(AND(ISBLANK(D11),ISBLANK(E11),ISBLANK(N11),ISBLANK(O11)),"",N11+O11)</f>
        <v/>
      </c>
      <c r="R11" s="344" t="s">
        <v>131</v>
      </c>
      <c r="S11" s="337">
        <f>IF(AND(ISNUMBER(G12),ISNUMBER(Q12)),IF(Q12&gt;G12,2,IF(G12=Q12,1,0)),"")</f>
        <v>2</v>
      </c>
    </row>
    <row r="12" spans="1:19" ht="15.95" customHeight="1" thickBot="1" x14ac:dyDescent="0.25">
      <c r="A12" s="343">
        <v>15352</v>
      </c>
      <c r="B12" s="343"/>
      <c r="C12" s="342" t="s">
        <v>87</v>
      </c>
      <c r="D12" s="341">
        <f>IF(OR(ISNUMBER(G8),ISNUMBER(G9),ISNUMBER(G10),ISNUMBER(G11)),SUM(D8:D11),"")</f>
        <v>274</v>
      </c>
      <c r="E12" s="340">
        <f>IF(OR(ISNUMBER(G8),ISNUMBER(G9),ISNUMBER(G10),ISNUMBER(G11)),SUM(E8:E11),"")</f>
        <v>68</v>
      </c>
      <c r="F12" s="340">
        <f>IF(OR(ISNUMBER(G8),ISNUMBER(G9),ISNUMBER(G10),ISNUMBER(G11)),SUM(F8:F11),"")</f>
        <v>19</v>
      </c>
      <c r="G12" s="339">
        <f>IF(OR(ISNUMBER(G8),ISNUMBER(G9),ISNUMBER(G10),ISNUMBER(G11)),SUM(G8:G11),"")</f>
        <v>342</v>
      </c>
      <c r="H12" s="344" t="s">
        <v>131</v>
      </c>
      <c r="I12" s="337"/>
      <c r="K12" s="343">
        <v>22614</v>
      </c>
      <c r="L12" s="343"/>
      <c r="M12" s="342" t="s">
        <v>87</v>
      </c>
      <c r="N12" s="341">
        <f>IF(OR(ISNUMBER(Q8),ISNUMBER(Q9),ISNUMBER(Q10),ISNUMBER(Q11)),SUM(N8:N11),"")</f>
        <v>261</v>
      </c>
      <c r="O12" s="340">
        <f>IF(OR(ISNUMBER(Q8),ISNUMBER(Q9),ISNUMBER(Q10),ISNUMBER(Q11)),SUM(O8:O11),"")</f>
        <v>106</v>
      </c>
      <c r="P12" s="340">
        <f>IF(OR(ISNUMBER(Q8),ISNUMBER(Q9),ISNUMBER(Q10),ISNUMBER(Q11)),SUM(P8:P11),"")</f>
        <v>12</v>
      </c>
      <c r="Q12" s="339">
        <f>IF(OR(ISNUMBER(Q8),ISNUMBER(Q9),ISNUMBER(Q10),ISNUMBER(Q11)),SUM(Q8:Q11),"")</f>
        <v>367</v>
      </c>
      <c r="R12" s="344" t="s">
        <v>131</v>
      </c>
      <c r="S12" s="337"/>
    </row>
    <row r="13" spans="1:19" ht="12.95" customHeight="1" thickBot="1" x14ac:dyDescent="0.25">
      <c r="A13" s="355" t="s">
        <v>150</v>
      </c>
      <c r="B13" s="355"/>
      <c r="C13" s="360">
        <v>1</v>
      </c>
      <c r="D13" s="359">
        <v>133</v>
      </c>
      <c r="E13" s="358">
        <v>53</v>
      </c>
      <c r="F13" s="358">
        <v>5</v>
      </c>
      <c r="G13" s="357">
        <f>IF(AND(ISBLANK(D13),ISBLANK(E13),ISBLANK(N13),ISBLANK(O13)),"",D13+E13)</f>
        <v>186</v>
      </c>
      <c r="H13" s="356" t="s">
        <v>131</v>
      </c>
      <c r="I13" s="90"/>
      <c r="K13" s="355" t="s">
        <v>149</v>
      </c>
      <c r="L13" s="355"/>
      <c r="M13" s="360">
        <v>1</v>
      </c>
      <c r="N13" s="359">
        <v>132</v>
      </c>
      <c r="O13" s="358">
        <v>70</v>
      </c>
      <c r="P13" s="358">
        <v>0</v>
      </c>
      <c r="Q13" s="357">
        <f>IF(AND(ISBLANK(D13),ISBLANK(E13),ISBLANK(N13),ISBLANK(O13)),"",N13+O13)</f>
        <v>202</v>
      </c>
      <c r="R13" s="356" t="s">
        <v>131</v>
      </c>
      <c r="S13" s="90"/>
    </row>
    <row r="14" spans="1:19" ht="12.95" customHeight="1" x14ac:dyDescent="0.2">
      <c r="A14" s="355"/>
      <c r="B14" s="355"/>
      <c r="C14" s="354">
        <v>2</v>
      </c>
      <c r="D14" s="353">
        <v>136</v>
      </c>
      <c r="E14" s="352">
        <v>63</v>
      </c>
      <c r="F14" s="352">
        <v>3</v>
      </c>
      <c r="G14" s="351">
        <f>IF(AND(ISBLANK(D14),ISBLANK(E14),ISBLANK(N14),ISBLANK(O14)),"",D14+E14)</f>
        <v>199</v>
      </c>
      <c r="H14" s="350" t="s">
        <v>131</v>
      </c>
      <c r="I14" s="90"/>
      <c r="K14" s="355"/>
      <c r="L14" s="355"/>
      <c r="M14" s="354">
        <v>2</v>
      </c>
      <c r="N14" s="353">
        <v>132</v>
      </c>
      <c r="O14" s="352">
        <v>42</v>
      </c>
      <c r="P14" s="352">
        <v>8</v>
      </c>
      <c r="Q14" s="351">
        <f>IF(AND(ISBLANK(D14),ISBLANK(E14),ISBLANK(N14),ISBLANK(O14)),"",N14+O14)</f>
        <v>174</v>
      </c>
      <c r="R14" s="350" t="s">
        <v>131</v>
      </c>
      <c r="S14" s="90"/>
    </row>
    <row r="15" spans="1:19" ht="12.95" customHeight="1" thickBot="1" x14ac:dyDescent="0.25">
      <c r="A15" s="349" t="s">
        <v>148</v>
      </c>
      <c r="B15" s="349"/>
      <c r="C15" s="354">
        <v>3</v>
      </c>
      <c r="D15" s="353"/>
      <c r="E15" s="352"/>
      <c r="F15" s="352"/>
      <c r="G15" s="351" t="str">
        <f>IF(AND(ISBLANK(D15),ISBLANK(E15),ISBLANK(N15),ISBLANK(O15)),"",D15+E15)</f>
        <v/>
      </c>
      <c r="H15" s="350" t="s">
        <v>131</v>
      </c>
      <c r="I15" s="90"/>
      <c r="K15" s="349" t="s">
        <v>120</v>
      </c>
      <c r="L15" s="349"/>
      <c r="M15" s="354">
        <v>3</v>
      </c>
      <c r="N15" s="353"/>
      <c r="O15" s="352"/>
      <c r="P15" s="352"/>
      <c r="Q15" s="351" t="str">
        <f>IF(AND(ISBLANK(D15),ISBLANK(E15),ISBLANK(N15),ISBLANK(O15)),"",N15+O15)</f>
        <v/>
      </c>
      <c r="R15" s="350" t="s">
        <v>131</v>
      </c>
      <c r="S15" s="90"/>
    </row>
    <row r="16" spans="1:19" ht="12.95" customHeight="1" thickBot="1" x14ac:dyDescent="0.25">
      <c r="A16" s="349"/>
      <c r="B16" s="349"/>
      <c r="C16" s="348">
        <v>4</v>
      </c>
      <c r="D16" s="347"/>
      <c r="E16" s="346"/>
      <c r="F16" s="346"/>
      <c r="G16" s="345" t="str">
        <f>IF(AND(ISBLANK(D16),ISBLANK(E16),ISBLANK(N16),ISBLANK(O16)),"",D16+E16)</f>
        <v/>
      </c>
      <c r="H16" s="344" t="s">
        <v>131</v>
      </c>
      <c r="I16" s="337">
        <f>IF(AND(ISNUMBER(G17),ISNUMBER(Q17)),IF(G17&gt;Q17,2,IF(G17=Q17,1,0)),"")</f>
        <v>2</v>
      </c>
      <c r="K16" s="349"/>
      <c r="L16" s="349"/>
      <c r="M16" s="348">
        <v>4</v>
      </c>
      <c r="N16" s="347"/>
      <c r="O16" s="346"/>
      <c r="P16" s="346"/>
      <c r="Q16" s="345" t="str">
        <f>IF(AND(ISBLANK(D16),ISBLANK(E16),ISBLANK(N16),ISBLANK(O16)),"",N16+O16)</f>
        <v/>
      </c>
      <c r="R16" s="344" t="s">
        <v>131</v>
      </c>
      <c r="S16" s="337">
        <f>IF(AND(ISNUMBER(G17),ISNUMBER(Q17)),IF(Q17&gt;G17,2,IF(G17=Q17,1,0)),"")</f>
        <v>0</v>
      </c>
    </row>
    <row r="17" spans="1:19" ht="15.95" customHeight="1" thickBot="1" x14ac:dyDescent="0.25">
      <c r="A17" s="343">
        <v>15354</v>
      </c>
      <c r="B17" s="343"/>
      <c r="C17" s="342" t="s">
        <v>87</v>
      </c>
      <c r="D17" s="341">
        <f>IF(OR(ISNUMBER(G13),ISNUMBER(G14),ISNUMBER(G15),ISNUMBER(G16)),SUM(D13:D16),"")</f>
        <v>269</v>
      </c>
      <c r="E17" s="340">
        <f>IF(OR(ISNUMBER(G13),ISNUMBER(G14),ISNUMBER(G15),ISNUMBER(G16)),SUM(E13:E16),"")</f>
        <v>116</v>
      </c>
      <c r="F17" s="340">
        <f>IF(OR(ISNUMBER(G13),ISNUMBER(G14),ISNUMBER(G15),ISNUMBER(G16)),SUM(F13:F16),"")</f>
        <v>8</v>
      </c>
      <c r="G17" s="339">
        <f>IF(OR(ISNUMBER(G13),ISNUMBER(G14),ISNUMBER(G15),ISNUMBER(G16)),SUM(G13:G16),"")</f>
        <v>385</v>
      </c>
      <c r="H17" s="344" t="s">
        <v>131</v>
      </c>
      <c r="I17" s="337"/>
      <c r="K17" s="343">
        <v>22658</v>
      </c>
      <c r="L17" s="343"/>
      <c r="M17" s="342" t="s">
        <v>87</v>
      </c>
      <c r="N17" s="341">
        <f>IF(OR(ISNUMBER(Q13),ISNUMBER(Q14),ISNUMBER(Q15),ISNUMBER(Q16)),SUM(N13:N16),"")</f>
        <v>264</v>
      </c>
      <c r="O17" s="340">
        <f>IF(OR(ISNUMBER(Q13),ISNUMBER(Q14),ISNUMBER(Q15),ISNUMBER(Q16)),SUM(O13:O16),"")</f>
        <v>112</v>
      </c>
      <c r="P17" s="340">
        <f>IF(OR(ISNUMBER(Q13),ISNUMBER(Q14),ISNUMBER(Q15),ISNUMBER(Q16)),SUM(P13:P16),"")</f>
        <v>8</v>
      </c>
      <c r="Q17" s="339">
        <f>IF(OR(ISNUMBER(Q13),ISNUMBER(Q14),ISNUMBER(Q15),ISNUMBER(Q16)),SUM(Q13:Q16),"")</f>
        <v>376</v>
      </c>
      <c r="R17" s="344" t="s">
        <v>131</v>
      </c>
      <c r="S17" s="337"/>
    </row>
    <row r="18" spans="1:19" ht="12.95" customHeight="1" thickBot="1" x14ac:dyDescent="0.25">
      <c r="A18" s="355" t="s">
        <v>147</v>
      </c>
      <c r="B18" s="355"/>
      <c r="C18" s="360">
        <v>1</v>
      </c>
      <c r="D18" s="359">
        <v>147</v>
      </c>
      <c r="E18" s="358">
        <v>72</v>
      </c>
      <c r="F18" s="358">
        <v>2</v>
      </c>
      <c r="G18" s="357">
        <f>IF(AND(ISBLANK(D18),ISBLANK(E18),ISBLANK(N18),ISBLANK(O18)),"",D18+E18)</f>
        <v>219</v>
      </c>
      <c r="H18" s="356" t="s">
        <v>131</v>
      </c>
      <c r="I18" s="90"/>
      <c r="K18" s="355" t="s">
        <v>146</v>
      </c>
      <c r="L18" s="355"/>
      <c r="M18" s="360">
        <v>1</v>
      </c>
      <c r="N18" s="359">
        <v>155</v>
      </c>
      <c r="O18" s="358">
        <v>68</v>
      </c>
      <c r="P18" s="358">
        <v>2</v>
      </c>
      <c r="Q18" s="357">
        <f>IF(AND(ISBLANK(D18),ISBLANK(E18),ISBLANK(N18),ISBLANK(O18)),"",N18+O18)</f>
        <v>223</v>
      </c>
      <c r="R18" s="356" t="s">
        <v>131</v>
      </c>
      <c r="S18" s="90"/>
    </row>
    <row r="19" spans="1:19" ht="12.95" customHeight="1" x14ac:dyDescent="0.2">
      <c r="A19" s="355"/>
      <c r="B19" s="355"/>
      <c r="C19" s="354">
        <v>2</v>
      </c>
      <c r="D19" s="353">
        <v>130</v>
      </c>
      <c r="E19" s="352">
        <v>61</v>
      </c>
      <c r="F19" s="352">
        <v>4</v>
      </c>
      <c r="G19" s="351">
        <f>IF(AND(ISBLANK(D19),ISBLANK(E19),ISBLANK(N19),ISBLANK(O19)),"",D19+E19)</f>
        <v>191</v>
      </c>
      <c r="H19" s="350" t="s">
        <v>131</v>
      </c>
      <c r="I19" s="90"/>
      <c r="K19" s="355"/>
      <c r="L19" s="355"/>
      <c r="M19" s="354">
        <v>2</v>
      </c>
      <c r="N19" s="353">
        <v>136</v>
      </c>
      <c r="O19" s="352">
        <v>54</v>
      </c>
      <c r="P19" s="352">
        <v>5</v>
      </c>
      <c r="Q19" s="351">
        <f>IF(AND(ISBLANK(D19),ISBLANK(E19),ISBLANK(N19),ISBLANK(O19)),"",N19+O19)</f>
        <v>190</v>
      </c>
      <c r="R19" s="350" t="s">
        <v>131</v>
      </c>
      <c r="S19" s="90"/>
    </row>
    <row r="20" spans="1:19" ht="12.95" customHeight="1" thickBot="1" x14ac:dyDescent="0.25">
      <c r="A20" s="349" t="s">
        <v>145</v>
      </c>
      <c r="B20" s="349"/>
      <c r="C20" s="354">
        <v>3</v>
      </c>
      <c r="D20" s="353"/>
      <c r="E20" s="352"/>
      <c r="F20" s="352"/>
      <c r="G20" s="351" t="str">
        <f>IF(AND(ISBLANK(D20),ISBLANK(E20),ISBLANK(N20),ISBLANK(O20)),"",D20+E20)</f>
        <v/>
      </c>
      <c r="H20" s="350" t="s">
        <v>131</v>
      </c>
      <c r="I20" s="90"/>
      <c r="K20" s="349" t="s">
        <v>144</v>
      </c>
      <c r="L20" s="349"/>
      <c r="M20" s="354">
        <v>3</v>
      </c>
      <c r="N20" s="353"/>
      <c r="O20" s="352"/>
      <c r="P20" s="352"/>
      <c r="Q20" s="351" t="str">
        <f>IF(AND(ISBLANK(D20),ISBLANK(E20),ISBLANK(N20),ISBLANK(O20)),"",N20+O20)</f>
        <v/>
      </c>
      <c r="R20" s="350" t="s">
        <v>131</v>
      </c>
      <c r="S20" s="90"/>
    </row>
    <row r="21" spans="1:19" ht="12.95" customHeight="1" thickBot="1" x14ac:dyDescent="0.25">
      <c r="A21" s="349"/>
      <c r="B21" s="349"/>
      <c r="C21" s="348">
        <v>4</v>
      </c>
      <c r="D21" s="347"/>
      <c r="E21" s="346"/>
      <c r="F21" s="346"/>
      <c r="G21" s="345" t="str">
        <f>IF(AND(ISBLANK(D21),ISBLANK(E21),ISBLANK(N21),ISBLANK(O21)),"",D21+E21)</f>
        <v/>
      </c>
      <c r="H21" s="344" t="s">
        <v>131</v>
      </c>
      <c r="I21" s="337">
        <f>IF(AND(ISNUMBER(G22),ISNUMBER(Q22)),IF(G22&gt;Q22,2,IF(G22=Q22,1,0)),"")</f>
        <v>0</v>
      </c>
      <c r="K21" s="349"/>
      <c r="L21" s="349"/>
      <c r="M21" s="348">
        <v>4</v>
      </c>
      <c r="N21" s="347"/>
      <c r="O21" s="346"/>
      <c r="P21" s="346"/>
      <c r="Q21" s="345" t="str">
        <f>IF(AND(ISBLANK(D21),ISBLANK(E21),ISBLANK(N21),ISBLANK(O21)),"",N21+O21)</f>
        <v/>
      </c>
      <c r="R21" s="344" t="s">
        <v>131</v>
      </c>
      <c r="S21" s="337">
        <f>IF(AND(ISNUMBER(G22),ISNUMBER(Q22)),IF(Q22&gt;G22,2,IF(G22=Q22,1,0)),"")</f>
        <v>2</v>
      </c>
    </row>
    <row r="22" spans="1:19" ht="15.95" customHeight="1" thickBot="1" x14ac:dyDescent="0.25">
      <c r="A22" s="343">
        <v>15374</v>
      </c>
      <c r="B22" s="343"/>
      <c r="C22" s="342" t="s">
        <v>87</v>
      </c>
      <c r="D22" s="341">
        <f>IF(OR(ISNUMBER(G18),ISNUMBER(G19),ISNUMBER(G20),ISNUMBER(G21)),SUM(D18:D21),"")</f>
        <v>277</v>
      </c>
      <c r="E22" s="340">
        <f>IF(OR(ISNUMBER(G18),ISNUMBER(G19),ISNUMBER(G20),ISNUMBER(G21)),SUM(E18:E21),"")</f>
        <v>133</v>
      </c>
      <c r="F22" s="340">
        <f>IF(OR(ISNUMBER(G18),ISNUMBER(G19),ISNUMBER(G20),ISNUMBER(G21)),SUM(F18:F21),"")</f>
        <v>6</v>
      </c>
      <c r="G22" s="339">
        <f>IF(OR(ISNUMBER(G18),ISNUMBER(G19),ISNUMBER(G20),ISNUMBER(G21)),SUM(G18:G21),"")</f>
        <v>410</v>
      </c>
      <c r="H22" s="344" t="s">
        <v>131</v>
      </c>
      <c r="I22" s="337"/>
      <c r="K22" s="343">
        <v>16797</v>
      </c>
      <c r="L22" s="343"/>
      <c r="M22" s="342" t="s">
        <v>87</v>
      </c>
      <c r="N22" s="341">
        <f>IF(OR(ISNUMBER(Q18),ISNUMBER(Q19),ISNUMBER(Q20),ISNUMBER(Q21)),SUM(N18:N21),"")</f>
        <v>291</v>
      </c>
      <c r="O22" s="340">
        <f>IF(OR(ISNUMBER(Q18),ISNUMBER(Q19),ISNUMBER(Q20),ISNUMBER(Q21)),SUM(O18:O21),"")</f>
        <v>122</v>
      </c>
      <c r="P22" s="340">
        <f>IF(OR(ISNUMBER(Q18),ISNUMBER(Q19),ISNUMBER(Q20),ISNUMBER(Q21)),SUM(P18:P21),"")</f>
        <v>7</v>
      </c>
      <c r="Q22" s="339">
        <f>IF(OR(ISNUMBER(Q18),ISNUMBER(Q19),ISNUMBER(Q20),ISNUMBER(Q21)),SUM(Q18:Q21),"")</f>
        <v>413</v>
      </c>
      <c r="R22" s="344" t="s">
        <v>131</v>
      </c>
      <c r="S22" s="337"/>
    </row>
    <row r="23" spans="1:19" ht="12.95" customHeight="1" thickBot="1" x14ac:dyDescent="0.25">
      <c r="A23" s="355" t="s">
        <v>143</v>
      </c>
      <c r="B23" s="355"/>
      <c r="C23" s="360">
        <v>1</v>
      </c>
      <c r="D23" s="359">
        <v>143</v>
      </c>
      <c r="E23" s="358">
        <v>60</v>
      </c>
      <c r="F23" s="358">
        <v>5</v>
      </c>
      <c r="G23" s="357">
        <f>IF(AND(ISBLANK(D23),ISBLANK(E23),ISBLANK(N23),ISBLANK(O23)),"",D23+E23)</f>
        <v>203</v>
      </c>
      <c r="H23" s="356" t="s">
        <v>131</v>
      </c>
      <c r="I23" s="90"/>
      <c r="K23" s="355" t="s">
        <v>142</v>
      </c>
      <c r="L23" s="355"/>
      <c r="M23" s="360">
        <v>1</v>
      </c>
      <c r="N23" s="359">
        <v>148</v>
      </c>
      <c r="O23" s="358">
        <v>47</v>
      </c>
      <c r="P23" s="358">
        <v>7</v>
      </c>
      <c r="Q23" s="357">
        <f>IF(AND(ISBLANK(D23),ISBLANK(E23),ISBLANK(N23),ISBLANK(O23)),"",N23+O23)</f>
        <v>195</v>
      </c>
      <c r="R23" s="356" t="s">
        <v>131</v>
      </c>
      <c r="S23" s="90"/>
    </row>
    <row r="24" spans="1:19" ht="12.95" customHeight="1" x14ac:dyDescent="0.2">
      <c r="A24" s="355"/>
      <c r="B24" s="355"/>
      <c r="C24" s="354">
        <v>2</v>
      </c>
      <c r="D24" s="353">
        <v>168</v>
      </c>
      <c r="E24" s="352">
        <v>54</v>
      </c>
      <c r="F24" s="352">
        <v>3</v>
      </c>
      <c r="G24" s="351">
        <f>IF(AND(ISBLANK(D24),ISBLANK(E24),ISBLANK(N24),ISBLANK(O24)),"",D24+E24)</f>
        <v>222</v>
      </c>
      <c r="H24" s="350" t="s">
        <v>131</v>
      </c>
      <c r="I24" s="90"/>
      <c r="K24" s="355"/>
      <c r="L24" s="355"/>
      <c r="M24" s="354">
        <v>2</v>
      </c>
      <c r="N24" s="353">
        <v>150</v>
      </c>
      <c r="O24" s="352">
        <v>53</v>
      </c>
      <c r="P24" s="352">
        <v>6</v>
      </c>
      <c r="Q24" s="351">
        <f>IF(AND(ISBLANK(D24),ISBLANK(E24),ISBLANK(N24),ISBLANK(O24)),"",N24+O24)</f>
        <v>203</v>
      </c>
      <c r="R24" s="350" t="s">
        <v>131</v>
      </c>
      <c r="S24" s="90"/>
    </row>
    <row r="25" spans="1:19" ht="12.95" customHeight="1" thickBot="1" x14ac:dyDescent="0.25">
      <c r="A25" s="349" t="s">
        <v>141</v>
      </c>
      <c r="B25" s="349"/>
      <c r="C25" s="354">
        <v>3</v>
      </c>
      <c r="D25" s="353"/>
      <c r="E25" s="352"/>
      <c r="F25" s="352"/>
      <c r="G25" s="351" t="str">
        <f>IF(AND(ISBLANK(D25),ISBLANK(E25),ISBLANK(N25),ISBLANK(O25)),"",D25+E25)</f>
        <v/>
      </c>
      <c r="H25" s="350" t="s">
        <v>131</v>
      </c>
      <c r="I25" s="90"/>
      <c r="K25" s="349" t="s">
        <v>140</v>
      </c>
      <c r="L25" s="349"/>
      <c r="M25" s="354">
        <v>3</v>
      </c>
      <c r="N25" s="353"/>
      <c r="O25" s="352"/>
      <c r="P25" s="352"/>
      <c r="Q25" s="351" t="str">
        <f>IF(AND(ISBLANK(D25),ISBLANK(E25),ISBLANK(N25),ISBLANK(O25)),"",N25+O25)</f>
        <v/>
      </c>
      <c r="R25" s="350" t="s">
        <v>131</v>
      </c>
      <c r="S25" s="90"/>
    </row>
    <row r="26" spans="1:19" ht="12.95" customHeight="1" thickBot="1" x14ac:dyDescent="0.25">
      <c r="A26" s="349"/>
      <c r="B26" s="349"/>
      <c r="C26" s="348">
        <v>4</v>
      </c>
      <c r="D26" s="347"/>
      <c r="E26" s="346"/>
      <c r="F26" s="346"/>
      <c r="G26" s="345" t="str">
        <f>IF(AND(ISBLANK(D26),ISBLANK(E26),ISBLANK(N26),ISBLANK(O26)),"",D26+E26)</f>
        <v/>
      </c>
      <c r="H26" s="344" t="s">
        <v>131</v>
      </c>
      <c r="I26" s="337">
        <f>IF(AND(ISNUMBER(G27),ISNUMBER(Q27)),IF(G27&gt;Q27,2,IF(G27=Q27,1,0)),"")</f>
        <v>2</v>
      </c>
      <c r="K26" s="349"/>
      <c r="L26" s="349"/>
      <c r="M26" s="348">
        <v>4</v>
      </c>
      <c r="N26" s="347"/>
      <c r="O26" s="346"/>
      <c r="P26" s="346"/>
      <c r="Q26" s="345" t="str">
        <f>IF(AND(ISBLANK(D26),ISBLANK(E26),ISBLANK(N26),ISBLANK(O26)),"",N26+O26)</f>
        <v/>
      </c>
      <c r="R26" s="344" t="s">
        <v>131</v>
      </c>
      <c r="S26" s="337">
        <f>IF(AND(ISNUMBER(G27),ISNUMBER(Q27)),IF(Q27&gt;G27,2,IF(G27=Q27,1,0)),"")</f>
        <v>0</v>
      </c>
    </row>
    <row r="27" spans="1:19" ht="15.95" customHeight="1" thickBot="1" x14ac:dyDescent="0.25">
      <c r="A27" s="343">
        <v>18644</v>
      </c>
      <c r="B27" s="343"/>
      <c r="C27" s="342" t="s">
        <v>87</v>
      </c>
      <c r="D27" s="341">
        <f>IF(OR(ISNUMBER(G23),ISNUMBER(G24),ISNUMBER(G25),ISNUMBER(G26)),SUM(D23:D26),"")</f>
        <v>311</v>
      </c>
      <c r="E27" s="340">
        <f>IF(OR(ISNUMBER(G23),ISNUMBER(G24),ISNUMBER(G25),ISNUMBER(G26)),SUM(E23:E26),"")</f>
        <v>114</v>
      </c>
      <c r="F27" s="340">
        <f>IF(OR(ISNUMBER(G23),ISNUMBER(G24),ISNUMBER(G25),ISNUMBER(G26)),SUM(F23:F26),"")</f>
        <v>8</v>
      </c>
      <c r="G27" s="339">
        <f>IF(OR(ISNUMBER(G23),ISNUMBER(G24),ISNUMBER(G25),ISNUMBER(G26)),SUM(G23:G26),"")</f>
        <v>425</v>
      </c>
      <c r="H27" s="344" t="s">
        <v>131</v>
      </c>
      <c r="I27" s="337"/>
      <c r="K27" s="343">
        <v>9715</v>
      </c>
      <c r="L27" s="343"/>
      <c r="M27" s="342" t="s">
        <v>87</v>
      </c>
      <c r="N27" s="341">
        <f>IF(OR(ISNUMBER(Q23),ISNUMBER(Q24),ISNUMBER(Q25),ISNUMBER(Q26)),SUM(N23:N26),"")</f>
        <v>298</v>
      </c>
      <c r="O27" s="340">
        <f>IF(OR(ISNUMBER(Q23),ISNUMBER(Q24),ISNUMBER(Q25),ISNUMBER(Q26)),SUM(O23:O26),"")</f>
        <v>100</v>
      </c>
      <c r="P27" s="340">
        <f>IF(OR(ISNUMBER(Q23),ISNUMBER(Q24),ISNUMBER(Q25),ISNUMBER(Q26)),SUM(P23:P26),"")</f>
        <v>13</v>
      </c>
      <c r="Q27" s="339">
        <f>IF(OR(ISNUMBER(Q23),ISNUMBER(Q24),ISNUMBER(Q25),ISNUMBER(Q26)),SUM(Q23:Q26),"")</f>
        <v>398</v>
      </c>
      <c r="R27" s="344" t="s">
        <v>131</v>
      </c>
      <c r="S27" s="337"/>
    </row>
    <row r="28" spans="1:19" ht="12.95" customHeight="1" thickBot="1" x14ac:dyDescent="0.25">
      <c r="A28" s="355" t="s">
        <v>139</v>
      </c>
      <c r="B28" s="355"/>
      <c r="C28" s="360">
        <v>1</v>
      </c>
      <c r="D28" s="359">
        <v>119</v>
      </c>
      <c r="E28" s="358">
        <v>63</v>
      </c>
      <c r="F28" s="358">
        <v>3</v>
      </c>
      <c r="G28" s="357">
        <f>IF(AND(ISBLANK(D28),ISBLANK(E28),ISBLANK(N28),ISBLANK(O28)),"",D28+E28)</f>
        <v>182</v>
      </c>
      <c r="H28" s="356" t="s">
        <v>131</v>
      </c>
      <c r="I28" s="90"/>
      <c r="K28" s="355" t="s">
        <v>138</v>
      </c>
      <c r="L28" s="355"/>
      <c r="M28" s="360">
        <v>1</v>
      </c>
      <c r="N28" s="359">
        <v>151</v>
      </c>
      <c r="O28" s="358">
        <v>54</v>
      </c>
      <c r="P28" s="358">
        <v>5</v>
      </c>
      <c r="Q28" s="357">
        <f>IF(AND(ISBLANK(D28),ISBLANK(E28),ISBLANK(N28),ISBLANK(O28)),"",N28+O28)</f>
        <v>205</v>
      </c>
      <c r="R28" s="356" t="s">
        <v>131</v>
      </c>
      <c r="S28" s="90"/>
    </row>
    <row r="29" spans="1:19" ht="12.95" customHeight="1" x14ac:dyDescent="0.2">
      <c r="A29" s="355"/>
      <c r="B29" s="355"/>
      <c r="C29" s="354">
        <v>2</v>
      </c>
      <c r="D29" s="353">
        <v>145</v>
      </c>
      <c r="E29" s="352">
        <v>50</v>
      </c>
      <c r="F29" s="352">
        <v>6</v>
      </c>
      <c r="G29" s="351">
        <f>IF(AND(ISBLANK(D29),ISBLANK(E29),ISBLANK(N29),ISBLANK(O29)),"",D29+E29)</f>
        <v>195</v>
      </c>
      <c r="H29" s="350" t="s">
        <v>131</v>
      </c>
      <c r="I29" s="90"/>
      <c r="K29" s="355"/>
      <c r="L29" s="355"/>
      <c r="M29" s="354">
        <v>2</v>
      </c>
      <c r="N29" s="353">
        <v>135</v>
      </c>
      <c r="O29" s="352">
        <v>52</v>
      </c>
      <c r="P29" s="352">
        <v>8</v>
      </c>
      <c r="Q29" s="351">
        <f>IF(AND(ISBLANK(D29),ISBLANK(E29),ISBLANK(N29),ISBLANK(O29)),"",N29+O29)</f>
        <v>187</v>
      </c>
      <c r="R29" s="350" t="s">
        <v>131</v>
      </c>
      <c r="S29" s="90"/>
    </row>
    <row r="30" spans="1:19" ht="12.95" customHeight="1" thickBot="1" x14ac:dyDescent="0.25">
      <c r="A30" s="349" t="s">
        <v>137</v>
      </c>
      <c r="B30" s="349"/>
      <c r="C30" s="354">
        <v>3</v>
      </c>
      <c r="D30" s="353"/>
      <c r="E30" s="352"/>
      <c r="F30" s="352"/>
      <c r="G30" s="351" t="str">
        <f>IF(AND(ISBLANK(D30),ISBLANK(E30),ISBLANK(N30),ISBLANK(O30)),"",D30+E30)</f>
        <v/>
      </c>
      <c r="H30" s="350" t="s">
        <v>131</v>
      </c>
      <c r="I30" s="90"/>
      <c r="K30" s="349" t="s">
        <v>136</v>
      </c>
      <c r="L30" s="349"/>
      <c r="M30" s="354">
        <v>3</v>
      </c>
      <c r="N30" s="353"/>
      <c r="O30" s="352"/>
      <c r="P30" s="352"/>
      <c r="Q30" s="351" t="str">
        <f>IF(AND(ISBLANK(D30),ISBLANK(E30),ISBLANK(N30),ISBLANK(O30)),"",N30+O30)</f>
        <v/>
      </c>
      <c r="R30" s="350" t="s">
        <v>131</v>
      </c>
      <c r="S30" s="90"/>
    </row>
    <row r="31" spans="1:19" ht="12.95" customHeight="1" thickBot="1" x14ac:dyDescent="0.25">
      <c r="A31" s="349"/>
      <c r="B31" s="349"/>
      <c r="C31" s="348">
        <v>4</v>
      </c>
      <c r="D31" s="347"/>
      <c r="E31" s="346"/>
      <c r="F31" s="346"/>
      <c r="G31" s="345" t="str">
        <f>IF(AND(ISBLANK(D31),ISBLANK(E31),ISBLANK(N31),ISBLANK(O31)),"",D31+E31)</f>
        <v/>
      </c>
      <c r="H31" s="344" t="s">
        <v>131</v>
      </c>
      <c r="I31" s="337">
        <f>IF(AND(ISNUMBER(G32),ISNUMBER(Q32)),IF(G32&gt;Q32,2,IF(G32=Q32,1,0)),"")</f>
        <v>0</v>
      </c>
      <c r="K31" s="349"/>
      <c r="L31" s="349"/>
      <c r="M31" s="348">
        <v>4</v>
      </c>
      <c r="N31" s="347"/>
      <c r="O31" s="346"/>
      <c r="P31" s="346"/>
      <c r="Q31" s="345" t="str">
        <f>IF(AND(ISBLANK(D31),ISBLANK(E31),ISBLANK(N31),ISBLANK(O31)),"",N31+O31)</f>
        <v/>
      </c>
      <c r="R31" s="344" t="s">
        <v>131</v>
      </c>
      <c r="S31" s="337">
        <f>IF(AND(ISNUMBER(G32),ISNUMBER(Q32)),IF(Q32&gt;G32,2,IF(G32=Q32,1,0)),"")</f>
        <v>2</v>
      </c>
    </row>
    <row r="32" spans="1:19" ht="15.95" customHeight="1" thickBot="1" x14ac:dyDescent="0.25">
      <c r="A32" s="343">
        <v>15370</v>
      </c>
      <c r="B32" s="343"/>
      <c r="C32" s="342" t="s">
        <v>87</v>
      </c>
      <c r="D32" s="341">
        <f>IF(OR(ISNUMBER(G28),ISNUMBER(G29),ISNUMBER(G30),ISNUMBER(G31)),SUM(D28:D31),"")</f>
        <v>264</v>
      </c>
      <c r="E32" s="340">
        <f>IF(OR(ISNUMBER(G28),ISNUMBER(G29),ISNUMBER(G30),ISNUMBER(G31)),SUM(E28:E31),"")</f>
        <v>113</v>
      </c>
      <c r="F32" s="340">
        <f>IF(OR(ISNUMBER(G28),ISNUMBER(G29),ISNUMBER(G30),ISNUMBER(G31)),SUM(F28:F31),"")</f>
        <v>9</v>
      </c>
      <c r="G32" s="339">
        <f>IF(OR(ISNUMBER(G28),ISNUMBER(G29),ISNUMBER(G30),ISNUMBER(G31)),SUM(G28:G31),"")</f>
        <v>377</v>
      </c>
      <c r="H32" s="344" t="s">
        <v>131</v>
      </c>
      <c r="I32" s="337"/>
      <c r="K32" s="343">
        <v>743</v>
      </c>
      <c r="L32" s="343"/>
      <c r="M32" s="342" t="s">
        <v>87</v>
      </c>
      <c r="N32" s="341">
        <f>IF(OR(ISNUMBER(Q28),ISNUMBER(Q29),ISNUMBER(Q30),ISNUMBER(Q31)),SUM(N28:N31),"")</f>
        <v>286</v>
      </c>
      <c r="O32" s="340">
        <f>IF(OR(ISNUMBER(Q28),ISNUMBER(Q29),ISNUMBER(Q30),ISNUMBER(Q31)),SUM(O28:O31),"")</f>
        <v>106</v>
      </c>
      <c r="P32" s="340">
        <f>IF(OR(ISNUMBER(Q28),ISNUMBER(Q29),ISNUMBER(Q30),ISNUMBER(Q31)),SUM(P28:P31),"")</f>
        <v>13</v>
      </c>
      <c r="Q32" s="339">
        <f>IF(OR(ISNUMBER(Q28),ISNUMBER(Q29),ISNUMBER(Q30),ISNUMBER(Q31)),SUM(Q28:Q31),"")</f>
        <v>392</v>
      </c>
      <c r="R32" s="344" t="s">
        <v>131</v>
      </c>
      <c r="S32" s="337"/>
    </row>
    <row r="33" spans="1:19" ht="12.95" customHeight="1" thickBot="1" x14ac:dyDescent="0.25">
      <c r="A33" s="355" t="s">
        <v>135</v>
      </c>
      <c r="B33" s="355"/>
      <c r="C33" s="360">
        <v>1</v>
      </c>
      <c r="D33" s="359">
        <v>141</v>
      </c>
      <c r="E33" s="358">
        <v>43</v>
      </c>
      <c r="F33" s="358">
        <v>7</v>
      </c>
      <c r="G33" s="357">
        <f>IF(AND(ISBLANK(D33),ISBLANK(E33),ISBLANK(N33),ISBLANK(O33)),"",D33+E33)</f>
        <v>184</v>
      </c>
      <c r="H33" s="356" t="s">
        <v>131</v>
      </c>
      <c r="I33" s="90"/>
      <c r="K33" s="355" t="s">
        <v>134</v>
      </c>
      <c r="L33" s="355"/>
      <c r="M33" s="360">
        <v>1</v>
      </c>
      <c r="N33" s="359">
        <v>156</v>
      </c>
      <c r="O33" s="358">
        <v>53</v>
      </c>
      <c r="P33" s="358">
        <v>4</v>
      </c>
      <c r="Q33" s="357">
        <f>IF(AND(ISBLANK(D33),ISBLANK(E33),ISBLANK(N33),ISBLANK(O33)),"",N33+O33)</f>
        <v>209</v>
      </c>
      <c r="R33" s="356" t="s">
        <v>131</v>
      </c>
      <c r="S33" s="90"/>
    </row>
    <row r="34" spans="1:19" ht="12.95" customHeight="1" x14ac:dyDescent="0.2">
      <c r="A34" s="355"/>
      <c r="B34" s="355"/>
      <c r="C34" s="354">
        <v>2</v>
      </c>
      <c r="D34" s="353">
        <v>142</v>
      </c>
      <c r="E34" s="352">
        <v>62</v>
      </c>
      <c r="F34" s="352">
        <v>2</v>
      </c>
      <c r="G34" s="351">
        <f>IF(AND(ISBLANK(D34),ISBLANK(E34),ISBLANK(N34),ISBLANK(O34)),"",D34+E34)</f>
        <v>204</v>
      </c>
      <c r="H34" s="350" t="s">
        <v>131</v>
      </c>
      <c r="I34" s="90"/>
      <c r="K34" s="355"/>
      <c r="L34" s="355"/>
      <c r="M34" s="354">
        <v>2</v>
      </c>
      <c r="N34" s="353">
        <v>145</v>
      </c>
      <c r="O34" s="352">
        <v>68</v>
      </c>
      <c r="P34" s="352">
        <v>2</v>
      </c>
      <c r="Q34" s="351">
        <f>IF(AND(ISBLANK(D34),ISBLANK(E34),ISBLANK(N34),ISBLANK(O34)),"",N34+O34)</f>
        <v>213</v>
      </c>
      <c r="R34" s="350" t="s">
        <v>131</v>
      </c>
      <c r="S34" s="90"/>
    </row>
    <row r="35" spans="1:19" ht="12.95" customHeight="1" thickBot="1" x14ac:dyDescent="0.25">
      <c r="A35" s="349" t="s">
        <v>133</v>
      </c>
      <c r="B35" s="349"/>
      <c r="C35" s="354">
        <v>3</v>
      </c>
      <c r="D35" s="353"/>
      <c r="E35" s="352"/>
      <c r="F35" s="352"/>
      <c r="G35" s="351" t="str">
        <f>IF(AND(ISBLANK(D35),ISBLANK(E35),ISBLANK(N35),ISBLANK(O35)),"",D35+E35)</f>
        <v/>
      </c>
      <c r="H35" s="350" t="s">
        <v>131</v>
      </c>
      <c r="I35" s="90"/>
      <c r="K35" s="349" t="s">
        <v>132</v>
      </c>
      <c r="L35" s="349"/>
      <c r="M35" s="354">
        <v>3</v>
      </c>
      <c r="N35" s="353"/>
      <c r="O35" s="352"/>
      <c r="P35" s="352"/>
      <c r="Q35" s="351" t="str">
        <f>IF(AND(ISBLANK(D35),ISBLANK(E35),ISBLANK(N35),ISBLANK(O35)),"",N35+O35)</f>
        <v/>
      </c>
      <c r="R35" s="350" t="s">
        <v>131</v>
      </c>
      <c r="S35" s="90"/>
    </row>
    <row r="36" spans="1:19" ht="12.95" customHeight="1" thickBot="1" x14ac:dyDescent="0.25">
      <c r="A36" s="349"/>
      <c r="B36" s="349"/>
      <c r="C36" s="348">
        <v>4</v>
      </c>
      <c r="D36" s="347"/>
      <c r="E36" s="346"/>
      <c r="F36" s="346"/>
      <c r="G36" s="345" t="str">
        <f>IF(AND(ISBLANK(D36),ISBLANK(E36),ISBLANK(N36),ISBLANK(O36)),"",D36+E36)</f>
        <v/>
      </c>
      <c r="H36" s="344" t="s">
        <v>131</v>
      </c>
      <c r="I36" s="337">
        <f>IF(AND(ISNUMBER(G37),ISNUMBER(Q37)),IF(G37&gt;Q37,2,IF(G37=Q37,1,0)),"")</f>
        <v>0</v>
      </c>
      <c r="K36" s="349"/>
      <c r="L36" s="349"/>
      <c r="M36" s="348">
        <v>4</v>
      </c>
      <c r="N36" s="347"/>
      <c r="O36" s="346"/>
      <c r="P36" s="346"/>
      <c r="Q36" s="345" t="str">
        <f>IF(AND(ISBLANK(D36),ISBLANK(E36),ISBLANK(N36),ISBLANK(O36)),"",N36+O36)</f>
        <v/>
      </c>
      <c r="R36" s="344" t="s">
        <v>131</v>
      </c>
      <c r="S36" s="337">
        <f>IF(AND(ISNUMBER(G37),ISNUMBER(Q37)),IF(Q37&gt;G37,2,IF(G37=Q37,1,0)),"")</f>
        <v>2</v>
      </c>
    </row>
    <row r="37" spans="1:19" ht="15.95" customHeight="1" thickBot="1" x14ac:dyDescent="0.25">
      <c r="A37" s="343">
        <v>15353</v>
      </c>
      <c r="B37" s="343"/>
      <c r="C37" s="342" t="s">
        <v>87</v>
      </c>
      <c r="D37" s="341">
        <f>IF(OR(ISNUMBER(G33),ISNUMBER(G34),ISNUMBER(G35),ISNUMBER(G36)),SUM(D33:D36),"")</f>
        <v>283</v>
      </c>
      <c r="E37" s="340">
        <f>IF(OR(ISNUMBER(G33),ISNUMBER(G34),ISNUMBER(G35),ISNUMBER(G36)),SUM(E33:E36),"")</f>
        <v>105</v>
      </c>
      <c r="F37" s="340">
        <f>IF(OR(ISNUMBER(G33),ISNUMBER(G34),ISNUMBER(G35),ISNUMBER(G36)),SUM(F33:F36),"")</f>
        <v>9</v>
      </c>
      <c r="G37" s="339">
        <f>IF(OR(ISNUMBER(G33),ISNUMBER(G34),ISNUMBER(G35),ISNUMBER(G36)),SUM(G33:G36),"")</f>
        <v>388</v>
      </c>
      <c r="H37" s="338" t="s">
        <v>131</v>
      </c>
      <c r="I37" s="337"/>
      <c r="K37" s="343">
        <v>14467</v>
      </c>
      <c r="L37" s="343"/>
      <c r="M37" s="342" t="s">
        <v>87</v>
      </c>
      <c r="N37" s="341">
        <f>IF(OR(ISNUMBER(Q33),ISNUMBER(Q34),ISNUMBER(Q35),ISNUMBER(Q36)),SUM(N33:N36),"")</f>
        <v>301</v>
      </c>
      <c r="O37" s="340">
        <f>IF(OR(ISNUMBER(Q33),ISNUMBER(Q34),ISNUMBER(Q35),ISNUMBER(Q36)),SUM(O33:O36),"")</f>
        <v>121</v>
      </c>
      <c r="P37" s="340">
        <f>IF(OR(ISNUMBER(Q33),ISNUMBER(Q34),ISNUMBER(Q35),ISNUMBER(Q36)),SUM(P33:P36),"")</f>
        <v>6</v>
      </c>
      <c r="Q37" s="339">
        <f>IF(OR(ISNUMBER(Q33),ISNUMBER(Q34),ISNUMBER(Q35),ISNUMBER(Q36)),SUM(Q33:Q36),"")</f>
        <v>422</v>
      </c>
      <c r="R37" s="338" t="s">
        <v>131</v>
      </c>
      <c r="S37" s="337"/>
    </row>
    <row r="38" spans="1:19" ht="5.0999999999999996" customHeight="1" thickBot="1" x14ac:dyDescent="0.25"/>
    <row r="39" spans="1:19" ht="20.100000000000001" customHeight="1" thickBot="1" x14ac:dyDescent="0.25">
      <c r="A39" s="336"/>
      <c r="B39" s="335"/>
      <c r="C39" s="334" t="s">
        <v>86</v>
      </c>
      <c r="D39" s="333">
        <f>IF(OR(ISNUMBER(G12),ISNUMBER(G17),ISNUMBER(G22),ISNUMBER(G27),ISNUMBER(G32),ISNUMBER(G37)),SUM(D12,D17,D22,D27,D32,D37),"")</f>
        <v>1678</v>
      </c>
      <c r="E39" s="332">
        <f>IF(OR(ISNUMBER(G12),ISNUMBER(G17),ISNUMBER(G22),ISNUMBER(G27),ISNUMBER(G32),ISNUMBER(G37)),SUM(E12,E17,E22,E27,E32,E37),"")</f>
        <v>649</v>
      </c>
      <c r="F39" s="332">
        <f>IF(OR(ISNUMBER(G12),ISNUMBER(G17),ISNUMBER(G22),ISNUMBER(G27),ISNUMBER(G32),ISNUMBER(G37)),SUM(F12,F17,F22,F27,F32,F37),"")</f>
        <v>59</v>
      </c>
      <c r="G39" s="331">
        <f>IF(OR(ISNUMBER(G12),ISNUMBER(G17),ISNUMBER(G22),ISNUMBER(G27),ISNUMBER(G32),ISNUMBER(G37)),SUM(G12,G17,G22,G27,G32,G37),"")</f>
        <v>2327</v>
      </c>
      <c r="H39" s="330" t="s">
        <v>131</v>
      </c>
      <c r="I39" s="329">
        <f>IF(AND(ISNUMBER(G39)),IF(G39&gt;Q39,IF(SUM(I11,I16,I21,I26,I31,I36,S11,S16,S21,S26,S31,S36)&gt;=10,4,2),IF(G39=Q39,IF(SUM(I11,I16,I21,I26,I31,I36,S11,S16,S21,S26,S31,S36)&gt;=10,2,1),0)),"")</f>
        <v>0</v>
      </c>
      <c r="K39" s="336"/>
      <c r="L39" s="335"/>
      <c r="M39" s="334" t="s">
        <v>86</v>
      </c>
      <c r="N39" s="333">
        <f>IF(OR(ISNUMBER(Q12),ISNUMBER(Q17),ISNUMBER(Q22),ISNUMBER(Q27),ISNUMBER(Q32),ISNUMBER(Q37)),SUM(N12,N17,N22,N27,N32,N37),"")</f>
        <v>1701</v>
      </c>
      <c r="O39" s="332">
        <f>IF(OR(ISNUMBER(Q12),ISNUMBER(Q17),ISNUMBER(Q22),ISNUMBER(Q27),ISNUMBER(Q32),ISNUMBER(Q37)),SUM(O12,O17,O22,O27,O32,O37),"")</f>
        <v>667</v>
      </c>
      <c r="P39" s="332">
        <f>IF(OR(ISNUMBER(Q12),ISNUMBER(Q17),ISNUMBER(Q22),ISNUMBER(Q27),ISNUMBER(Q32),ISNUMBER(Q37)),SUM(P12,P17,P22,P27,P32,P37),"")</f>
        <v>59</v>
      </c>
      <c r="Q39" s="331">
        <f>IF(OR(ISNUMBER(Q12),ISNUMBER(Q17),ISNUMBER(Q22),ISNUMBER(Q27),ISNUMBER(Q32),ISNUMBER(Q37)),SUM(Q12,Q17,Q22,Q27,Q32,Q37),"")</f>
        <v>2368</v>
      </c>
      <c r="R39" s="330" t="s">
        <v>131</v>
      </c>
      <c r="S39" s="329">
        <f>IF(AND(ISNUMBER(Q39)),IF(Q39&gt;G39,IF(SUM(I11,I16,I21,I26,I31,I36,S11,S16,S21,S26,S31,S36)&gt;=10,4,2),IF(Q39=G39,IF(SUM(I11,I16,I21,I26,I31,I36,S11,S16,S21,S26,S31,S36)&gt;=10,2,1),0)),"")</f>
        <v>4</v>
      </c>
    </row>
    <row r="40" spans="1:19" ht="5.0999999999999996" customHeight="1" thickBot="1" x14ac:dyDescent="0.25"/>
    <row r="41" spans="1:19" ht="18" customHeight="1" thickBot="1" x14ac:dyDescent="0.25">
      <c r="A41" s="57"/>
      <c r="B41" s="51" t="s">
        <v>84</v>
      </c>
      <c r="C41" s="328" t="s">
        <v>130</v>
      </c>
      <c r="D41" s="328"/>
      <c r="E41" s="328"/>
      <c r="G41" s="327" t="s">
        <v>82</v>
      </c>
      <c r="H41" s="327"/>
      <c r="I41" s="326">
        <f>IF(ISNUMBER(I39),SUM(I11,I16,I21,I26,I31,I36,I39),"")</f>
        <v>4</v>
      </c>
      <c r="K41" s="57"/>
      <c r="L41" s="51" t="s">
        <v>84</v>
      </c>
      <c r="M41" s="328" t="s">
        <v>129</v>
      </c>
      <c r="N41" s="328"/>
      <c r="O41" s="328"/>
      <c r="Q41" s="327" t="s">
        <v>82</v>
      </c>
      <c r="R41" s="327"/>
      <c r="S41" s="326">
        <f>IF(ISNUMBER(S39),SUM(S11,S16,S21,S26,S31,S36,S39),"")</f>
        <v>12</v>
      </c>
    </row>
    <row r="42" spans="1:19" ht="18" customHeight="1" x14ac:dyDescent="0.2">
      <c r="A42" s="57"/>
      <c r="B42" s="51" t="s">
        <v>78</v>
      </c>
      <c r="C42" s="324"/>
      <c r="D42" s="324"/>
      <c r="E42" s="324"/>
      <c r="G42" s="325"/>
      <c r="H42" s="325"/>
      <c r="I42" s="325"/>
      <c r="K42" s="57"/>
      <c r="L42" s="51" t="s">
        <v>78</v>
      </c>
      <c r="M42" s="324"/>
      <c r="N42" s="324"/>
      <c r="O42" s="324"/>
      <c r="Q42" s="323"/>
      <c r="R42" s="323"/>
      <c r="S42" s="323"/>
    </row>
    <row r="43" spans="1:19" ht="20.100000000000001" customHeight="1" x14ac:dyDescent="0.2">
      <c r="A43" s="51" t="s">
        <v>81</v>
      </c>
      <c r="B43" s="51" t="s">
        <v>80</v>
      </c>
      <c r="C43" s="322"/>
      <c r="D43" s="322"/>
      <c r="E43" s="322"/>
      <c r="F43" s="322"/>
      <c r="G43" s="322"/>
      <c r="H43" s="322"/>
      <c r="I43" s="51"/>
      <c r="J43" s="51"/>
      <c r="K43" s="51" t="s">
        <v>79</v>
      </c>
      <c r="L43" s="322"/>
      <c r="M43" s="322"/>
      <c r="O43" s="51" t="s">
        <v>78</v>
      </c>
      <c r="P43" s="322"/>
      <c r="Q43" s="322"/>
      <c r="R43" s="322"/>
      <c r="S43" s="322"/>
    </row>
    <row r="44" spans="1:19" ht="9.9499999999999993" customHeight="1" x14ac:dyDescent="0.2"/>
    <row r="45" spans="1:19" ht="30" customHeight="1" x14ac:dyDescent="0.3">
      <c r="A45" s="49" t="s">
        <v>77</v>
      </c>
    </row>
    <row r="46" spans="1:19" ht="20.100000000000001" customHeight="1" x14ac:dyDescent="0.2">
      <c r="B46" s="44" t="s">
        <v>128</v>
      </c>
      <c r="C46" s="320">
        <v>0.72916666666666663</v>
      </c>
      <c r="D46" s="320"/>
      <c r="I46" s="44" t="s">
        <v>127</v>
      </c>
      <c r="J46" s="321">
        <v>19</v>
      </c>
      <c r="K46" s="321"/>
    </row>
    <row r="47" spans="1:19" ht="20.100000000000001" customHeight="1" x14ac:dyDescent="0.2">
      <c r="B47" s="44" t="s">
        <v>126</v>
      </c>
      <c r="C47" s="320">
        <v>0.91666666666666663</v>
      </c>
      <c r="D47" s="320"/>
      <c r="I47" s="44" t="s">
        <v>125</v>
      </c>
      <c r="J47" s="319">
        <v>10</v>
      </c>
      <c r="K47" s="319"/>
      <c r="P47" s="44" t="s">
        <v>124</v>
      </c>
      <c r="Q47" s="318">
        <v>43329</v>
      </c>
      <c r="R47" s="318"/>
      <c r="S47" s="318"/>
    </row>
    <row r="48" spans="1:19" ht="9.9499999999999993" customHeight="1" x14ac:dyDescent="0.2"/>
    <row r="49" spans="1:19" ht="15" customHeight="1" x14ac:dyDescent="0.2">
      <c r="A49" s="291" t="s">
        <v>71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</row>
    <row r="50" spans="1:19" ht="81" customHeight="1" x14ac:dyDescent="0.2">
      <c r="A50" s="290"/>
      <c r="B50" s="290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</row>
    <row r="51" spans="1:19" ht="5.0999999999999996" customHeight="1" x14ac:dyDescent="0.2"/>
    <row r="52" spans="1:19" ht="15" customHeight="1" x14ac:dyDescent="0.2">
      <c r="A52" s="291" t="s">
        <v>70</v>
      </c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</row>
    <row r="53" spans="1:19" ht="6" customHeight="1" x14ac:dyDescent="0.2">
      <c r="A53" s="317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314"/>
    </row>
    <row r="54" spans="1:19" ht="21" customHeight="1" x14ac:dyDescent="0.2">
      <c r="A54" s="316" t="s">
        <v>69</v>
      </c>
      <c r="B54" s="23"/>
      <c r="C54" s="23"/>
      <c r="D54" s="23"/>
      <c r="E54" s="23"/>
      <c r="F54" s="23"/>
      <c r="G54" s="23"/>
      <c r="H54" s="23"/>
      <c r="I54" s="23"/>
      <c r="J54" s="23"/>
      <c r="K54" s="315" t="s">
        <v>68</v>
      </c>
      <c r="L54" s="23"/>
      <c r="M54" s="23"/>
      <c r="N54" s="23"/>
      <c r="O54" s="23"/>
      <c r="P54" s="23"/>
      <c r="Q54" s="23"/>
      <c r="R54" s="23"/>
      <c r="S54" s="314"/>
    </row>
    <row r="55" spans="1:19" ht="21" customHeight="1" x14ac:dyDescent="0.2">
      <c r="A55" s="313"/>
      <c r="B55" s="310" t="s">
        <v>67</v>
      </c>
      <c r="C55" s="309"/>
      <c r="D55" s="311"/>
      <c r="E55" s="310" t="s">
        <v>66</v>
      </c>
      <c r="F55" s="309"/>
      <c r="G55" s="309"/>
      <c r="H55" s="309"/>
      <c r="I55" s="311"/>
      <c r="J55" s="23"/>
      <c r="K55" s="312"/>
      <c r="L55" s="310" t="s">
        <v>67</v>
      </c>
      <c r="M55" s="309"/>
      <c r="N55" s="311"/>
      <c r="O55" s="310" t="s">
        <v>66</v>
      </c>
      <c r="P55" s="309"/>
      <c r="Q55" s="309"/>
      <c r="R55" s="309"/>
      <c r="S55" s="308"/>
    </row>
    <row r="56" spans="1:19" ht="21" customHeight="1" x14ac:dyDescent="0.2">
      <c r="A56" s="307" t="s">
        <v>65</v>
      </c>
      <c r="B56" s="303" t="s">
        <v>64</v>
      </c>
      <c r="C56" s="305"/>
      <c r="D56" s="304" t="s">
        <v>63</v>
      </c>
      <c r="E56" s="303" t="s">
        <v>64</v>
      </c>
      <c r="F56" s="302"/>
      <c r="G56" s="302"/>
      <c r="H56" s="301"/>
      <c r="I56" s="304" t="s">
        <v>63</v>
      </c>
      <c r="J56" s="23"/>
      <c r="K56" s="306" t="s">
        <v>65</v>
      </c>
      <c r="L56" s="303" t="s">
        <v>64</v>
      </c>
      <c r="M56" s="305"/>
      <c r="N56" s="304" t="s">
        <v>63</v>
      </c>
      <c r="O56" s="303" t="s">
        <v>64</v>
      </c>
      <c r="P56" s="302"/>
      <c r="Q56" s="302"/>
      <c r="R56" s="301"/>
      <c r="S56" s="300" t="s">
        <v>63</v>
      </c>
    </row>
    <row r="57" spans="1:19" ht="21" customHeight="1" x14ac:dyDescent="0.2">
      <c r="A57" s="299"/>
      <c r="B57" s="296"/>
      <c r="C57" s="296"/>
      <c r="D57" s="297"/>
      <c r="E57" s="296"/>
      <c r="F57" s="296"/>
      <c r="G57" s="296"/>
      <c r="H57" s="296"/>
      <c r="I57" s="297"/>
      <c r="J57" s="23"/>
      <c r="K57" s="298"/>
      <c r="L57" s="296"/>
      <c r="M57" s="296"/>
      <c r="N57" s="297"/>
      <c r="O57" s="296"/>
      <c r="P57" s="296"/>
      <c r="Q57" s="296"/>
      <c r="R57" s="296"/>
      <c r="S57" s="295"/>
    </row>
    <row r="58" spans="1:19" ht="21" customHeight="1" x14ac:dyDescent="0.2">
      <c r="A58" s="299"/>
      <c r="B58" s="296"/>
      <c r="C58" s="296"/>
      <c r="D58" s="297"/>
      <c r="E58" s="296"/>
      <c r="F58" s="296"/>
      <c r="G58" s="296"/>
      <c r="H58" s="296"/>
      <c r="I58" s="297"/>
      <c r="J58" s="23"/>
      <c r="K58" s="298"/>
      <c r="L58" s="296"/>
      <c r="M58" s="296"/>
      <c r="N58" s="297"/>
      <c r="O58" s="296"/>
      <c r="P58" s="296"/>
      <c r="Q58" s="296"/>
      <c r="R58" s="296"/>
      <c r="S58" s="295"/>
    </row>
    <row r="59" spans="1:19" ht="12" customHeight="1" x14ac:dyDescent="0.2">
      <c r="A59" s="294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2"/>
    </row>
    <row r="60" spans="1:19" ht="5.0999999999999996" customHeight="1" x14ac:dyDescent="0.2"/>
    <row r="61" spans="1:19" ht="15" customHeight="1" x14ac:dyDescent="0.2">
      <c r="A61" s="291" t="s">
        <v>62</v>
      </c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</row>
    <row r="62" spans="1:19" ht="81" customHeight="1" x14ac:dyDescent="0.2">
      <c r="A62" s="290"/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</row>
    <row r="63" spans="1:19" ht="5.0999999999999996" customHeight="1" x14ac:dyDescent="0.2"/>
    <row r="64" spans="1:19" ht="15" customHeight="1" x14ac:dyDescent="0.2">
      <c r="A64" s="291" t="s">
        <v>61</v>
      </c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</row>
    <row r="65" spans="1:19" ht="81" customHeight="1" x14ac:dyDescent="0.2">
      <c r="A65" s="290"/>
      <c r="B65" s="290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</row>
    <row r="66" spans="1:19" ht="30" customHeight="1" x14ac:dyDescent="0.2">
      <c r="A66" s="289"/>
      <c r="B66" s="288" t="s">
        <v>123</v>
      </c>
      <c r="C66" s="8"/>
      <c r="D66" s="8"/>
      <c r="E66" s="8"/>
      <c r="F66" s="8"/>
      <c r="G66" s="8"/>
      <c r="H66" s="8"/>
    </row>
  </sheetData>
  <sheetProtection sheet="1"/>
  <mergeCells count="95"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D1:I1"/>
    <mergeCell ref="L1:N1"/>
    <mergeCell ref="O1:P1"/>
    <mergeCell ref="Q1:S1"/>
    <mergeCell ref="A2:H2"/>
    <mergeCell ref="B3:I3"/>
    <mergeCell ref="L3:S3"/>
    <mergeCell ref="N5:Q5"/>
  </mergeCells>
  <dataValidations count="6">
    <dataValidation type="date" allowBlank="1" showErrorMessage="1" errorTitle="Špatný fromát !" error="Zadej datum ve tvaru D.M.RRRR." sqref="R1:S1 JN1:JO1 TJ1:TK1 ADF1:ADG1 ANB1:ANC1 AWX1:AWY1 BGT1:BGU1 BQP1:BQQ1 CAL1:CAM1 CKH1:CKI1 CUD1:CUE1 DDZ1:DEA1 DNV1:DNW1 DXR1:DXS1 EHN1:EHO1 ERJ1:ERK1 FBF1:FBG1 FLB1:FLC1 FUX1:FUY1 GET1:GEU1 GOP1:GOQ1 GYL1:GYM1 HIH1:HII1 HSD1:HSE1 IBZ1:ICA1 ILV1:ILW1 IVR1:IVS1 JFN1:JFO1 JPJ1:JPK1 JZF1:JZG1 KJB1:KJC1 KSX1:KSY1 LCT1:LCU1 LMP1:LMQ1 LWL1:LWM1 MGH1:MGI1 MQD1:MQE1 MZZ1:NAA1 NJV1:NJW1 NTR1:NTS1 ODN1:ODO1 ONJ1:ONK1 OXF1:OXG1 PHB1:PHC1 PQX1:PQY1 QAT1:QAU1 QKP1:QKQ1 QUL1:QUM1 REH1:REI1 ROD1:ROE1 RXZ1:RYA1 SHV1:SHW1 SRR1:SRS1 TBN1:TBO1 TLJ1:TLK1 TVF1:TVG1 UFB1:UFC1 UOX1:UOY1 UYT1:UYU1 VIP1:VIQ1 VSL1:VSM1 WCH1:WCI1 WMD1:WME1 WVZ1:WWA1 R65537:S65537 JN65537:JO65537 TJ65537:TK65537 ADF65537:ADG65537 ANB65537:ANC65537 AWX65537:AWY65537 BGT65537:BGU65537 BQP65537:BQQ65537 CAL65537:CAM65537 CKH65537:CKI65537 CUD65537:CUE65537 DDZ65537:DEA65537 DNV65537:DNW65537 DXR65537:DXS65537 EHN65537:EHO65537 ERJ65537:ERK65537 FBF65537:FBG65537 FLB65537:FLC65537 FUX65537:FUY65537 GET65537:GEU65537 GOP65537:GOQ65537 GYL65537:GYM65537 HIH65537:HII65537 HSD65537:HSE65537 IBZ65537:ICA65537 ILV65537:ILW65537 IVR65537:IVS65537 JFN65537:JFO65537 JPJ65537:JPK65537 JZF65537:JZG65537 KJB65537:KJC65537 KSX65537:KSY65537 LCT65537:LCU65537 LMP65537:LMQ65537 LWL65537:LWM65537 MGH65537:MGI65537 MQD65537:MQE65537 MZZ65537:NAA65537 NJV65537:NJW65537 NTR65537:NTS65537 ODN65537:ODO65537 ONJ65537:ONK65537 OXF65537:OXG65537 PHB65537:PHC65537 PQX65537:PQY65537 QAT65537:QAU65537 QKP65537:QKQ65537 QUL65537:QUM65537 REH65537:REI65537 ROD65537:ROE65537 RXZ65537:RYA65537 SHV65537:SHW65537 SRR65537:SRS65537 TBN65537:TBO65537 TLJ65537:TLK65537 TVF65537:TVG65537 UFB65537:UFC65537 UOX65537:UOY65537 UYT65537:UYU65537 VIP65537:VIQ65537 VSL65537:VSM65537 WCH65537:WCI65537 WMD65537:WME65537 WVZ65537:WWA65537 R131073:S131073 JN131073:JO131073 TJ131073:TK131073 ADF131073:ADG131073 ANB131073:ANC131073 AWX131073:AWY131073 BGT131073:BGU131073 BQP131073:BQQ131073 CAL131073:CAM131073 CKH131073:CKI131073 CUD131073:CUE131073 DDZ131073:DEA131073 DNV131073:DNW131073 DXR131073:DXS131073 EHN131073:EHO131073 ERJ131073:ERK131073 FBF131073:FBG131073 FLB131073:FLC131073 FUX131073:FUY131073 GET131073:GEU131073 GOP131073:GOQ131073 GYL131073:GYM131073 HIH131073:HII131073 HSD131073:HSE131073 IBZ131073:ICA131073 ILV131073:ILW131073 IVR131073:IVS131073 JFN131073:JFO131073 JPJ131073:JPK131073 JZF131073:JZG131073 KJB131073:KJC131073 KSX131073:KSY131073 LCT131073:LCU131073 LMP131073:LMQ131073 LWL131073:LWM131073 MGH131073:MGI131073 MQD131073:MQE131073 MZZ131073:NAA131073 NJV131073:NJW131073 NTR131073:NTS131073 ODN131073:ODO131073 ONJ131073:ONK131073 OXF131073:OXG131073 PHB131073:PHC131073 PQX131073:PQY131073 QAT131073:QAU131073 QKP131073:QKQ131073 QUL131073:QUM131073 REH131073:REI131073 ROD131073:ROE131073 RXZ131073:RYA131073 SHV131073:SHW131073 SRR131073:SRS131073 TBN131073:TBO131073 TLJ131073:TLK131073 TVF131073:TVG131073 UFB131073:UFC131073 UOX131073:UOY131073 UYT131073:UYU131073 VIP131073:VIQ131073 VSL131073:VSM131073 WCH131073:WCI131073 WMD131073:WME131073 WVZ131073:WWA131073 R196609:S196609 JN196609:JO196609 TJ196609:TK196609 ADF196609:ADG196609 ANB196609:ANC196609 AWX196609:AWY196609 BGT196609:BGU196609 BQP196609:BQQ196609 CAL196609:CAM196609 CKH196609:CKI196609 CUD196609:CUE196609 DDZ196609:DEA196609 DNV196609:DNW196609 DXR196609:DXS196609 EHN196609:EHO196609 ERJ196609:ERK196609 FBF196609:FBG196609 FLB196609:FLC196609 FUX196609:FUY196609 GET196609:GEU196609 GOP196609:GOQ196609 GYL196609:GYM196609 HIH196609:HII196609 HSD196609:HSE196609 IBZ196609:ICA196609 ILV196609:ILW196609 IVR196609:IVS196609 JFN196609:JFO196609 JPJ196609:JPK196609 JZF196609:JZG196609 KJB196609:KJC196609 KSX196609:KSY196609 LCT196609:LCU196609 LMP196609:LMQ196609 LWL196609:LWM196609 MGH196609:MGI196609 MQD196609:MQE196609 MZZ196609:NAA196609 NJV196609:NJW196609 NTR196609:NTS196609 ODN196609:ODO196609 ONJ196609:ONK196609 OXF196609:OXG196609 PHB196609:PHC196609 PQX196609:PQY196609 QAT196609:QAU196609 QKP196609:QKQ196609 QUL196609:QUM196609 REH196609:REI196609 ROD196609:ROE196609 RXZ196609:RYA196609 SHV196609:SHW196609 SRR196609:SRS196609 TBN196609:TBO196609 TLJ196609:TLK196609 TVF196609:TVG196609 UFB196609:UFC196609 UOX196609:UOY196609 UYT196609:UYU196609 VIP196609:VIQ196609 VSL196609:VSM196609 WCH196609:WCI196609 WMD196609:WME196609 WVZ196609:WWA196609 R262145:S262145 JN262145:JO262145 TJ262145:TK262145 ADF262145:ADG262145 ANB262145:ANC262145 AWX262145:AWY262145 BGT262145:BGU262145 BQP262145:BQQ262145 CAL262145:CAM262145 CKH262145:CKI262145 CUD262145:CUE262145 DDZ262145:DEA262145 DNV262145:DNW262145 DXR262145:DXS262145 EHN262145:EHO262145 ERJ262145:ERK262145 FBF262145:FBG262145 FLB262145:FLC262145 FUX262145:FUY262145 GET262145:GEU262145 GOP262145:GOQ262145 GYL262145:GYM262145 HIH262145:HII262145 HSD262145:HSE262145 IBZ262145:ICA262145 ILV262145:ILW262145 IVR262145:IVS262145 JFN262145:JFO262145 JPJ262145:JPK262145 JZF262145:JZG262145 KJB262145:KJC262145 KSX262145:KSY262145 LCT262145:LCU262145 LMP262145:LMQ262145 LWL262145:LWM262145 MGH262145:MGI262145 MQD262145:MQE262145 MZZ262145:NAA262145 NJV262145:NJW262145 NTR262145:NTS262145 ODN262145:ODO262145 ONJ262145:ONK262145 OXF262145:OXG262145 PHB262145:PHC262145 PQX262145:PQY262145 QAT262145:QAU262145 QKP262145:QKQ262145 QUL262145:QUM262145 REH262145:REI262145 ROD262145:ROE262145 RXZ262145:RYA262145 SHV262145:SHW262145 SRR262145:SRS262145 TBN262145:TBO262145 TLJ262145:TLK262145 TVF262145:TVG262145 UFB262145:UFC262145 UOX262145:UOY262145 UYT262145:UYU262145 VIP262145:VIQ262145 VSL262145:VSM262145 WCH262145:WCI262145 WMD262145:WME262145 WVZ262145:WWA262145 R327681:S327681 JN327681:JO327681 TJ327681:TK327681 ADF327681:ADG327681 ANB327681:ANC327681 AWX327681:AWY327681 BGT327681:BGU327681 BQP327681:BQQ327681 CAL327681:CAM327681 CKH327681:CKI327681 CUD327681:CUE327681 DDZ327681:DEA327681 DNV327681:DNW327681 DXR327681:DXS327681 EHN327681:EHO327681 ERJ327681:ERK327681 FBF327681:FBG327681 FLB327681:FLC327681 FUX327681:FUY327681 GET327681:GEU327681 GOP327681:GOQ327681 GYL327681:GYM327681 HIH327681:HII327681 HSD327681:HSE327681 IBZ327681:ICA327681 ILV327681:ILW327681 IVR327681:IVS327681 JFN327681:JFO327681 JPJ327681:JPK327681 JZF327681:JZG327681 KJB327681:KJC327681 KSX327681:KSY327681 LCT327681:LCU327681 LMP327681:LMQ327681 LWL327681:LWM327681 MGH327681:MGI327681 MQD327681:MQE327681 MZZ327681:NAA327681 NJV327681:NJW327681 NTR327681:NTS327681 ODN327681:ODO327681 ONJ327681:ONK327681 OXF327681:OXG327681 PHB327681:PHC327681 PQX327681:PQY327681 QAT327681:QAU327681 QKP327681:QKQ327681 QUL327681:QUM327681 REH327681:REI327681 ROD327681:ROE327681 RXZ327681:RYA327681 SHV327681:SHW327681 SRR327681:SRS327681 TBN327681:TBO327681 TLJ327681:TLK327681 TVF327681:TVG327681 UFB327681:UFC327681 UOX327681:UOY327681 UYT327681:UYU327681 VIP327681:VIQ327681 VSL327681:VSM327681 WCH327681:WCI327681 WMD327681:WME327681 WVZ327681:WWA327681 R393217:S393217 JN393217:JO393217 TJ393217:TK393217 ADF393217:ADG393217 ANB393217:ANC393217 AWX393217:AWY393217 BGT393217:BGU393217 BQP393217:BQQ393217 CAL393217:CAM393217 CKH393217:CKI393217 CUD393217:CUE393217 DDZ393217:DEA393217 DNV393217:DNW393217 DXR393217:DXS393217 EHN393217:EHO393217 ERJ393217:ERK393217 FBF393217:FBG393217 FLB393217:FLC393217 FUX393217:FUY393217 GET393217:GEU393217 GOP393217:GOQ393217 GYL393217:GYM393217 HIH393217:HII393217 HSD393217:HSE393217 IBZ393217:ICA393217 ILV393217:ILW393217 IVR393217:IVS393217 JFN393217:JFO393217 JPJ393217:JPK393217 JZF393217:JZG393217 KJB393217:KJC393217 KSX393217:KSY393217 LCT393217:LCU393217 LMP393217:LMQ393217 LWL393217:LWM393217 MGH393217:MGI393217 MQD393217:MQE393217 MZZ393217:NAA393217 NJV393217:NJW393217 NTR393217:NTS393217 ODN393217:ODO393217 ONJ393217:ONK393217 OXF393217:OXG393217 PHB393217:PHC393217 PQX393217:PQY393217 QAT393217:QAU393217 QKP393217:QKQ393217 QUL393217:QUM393217 REH393217:REI393217 ROD393217:ROE393217 RXZ393217:RYA393217 SHV393217:SHW393217 SRR393217:SRS393217 TBN393217:TBO393217 TLJ393217:TLK393217 TVF393217:TVG393217 UFB393217:UFC393217 UOX393217:UOY393217 UYT393217:UYU393217 VIP393217:VIQ393217 VSL393217:VSM393217 WCH393217:WCI393217 WMD393217:WME393217 WVZ393217:WWA393217 R458753:S458753 JN458753:JO458753 TJ458753:TK458753 ADF458753:ADG458753 ANB458753:ANC458753 AWX458753:AWY458753 BGT458753:BGU458753 BQP458753:BQQ458753 CAL458753:CAM458753 CKH458753:CKI458753 CUD458753:CUE458753 DDZ458753:DEA458753 DNV458753:DNW458753 DXR458753:DXS458753 EHN458753:EHO458753 ERJ458753:ERK458753 FBF458753:FBG458753 FLB458753:FLC458753 FUX458753:FUY458753 GET458753:GEU458753 GOP458753:GOQ458753 GYL458753:GYM458753 HIH458753:HII458753 HSD458753:HSE458753 IBZ458753:ICA458753 ILV458753:ILW458753 IVR458753:IVS458753 JFN458753:JFO458753 JPJ458753:JPK458753 JZF458753:JZG458753 KJB458753:KJC458753 KSX458753:KSY458753 LCT458753:LCU458753 LMP458753:LMQ458753 LWL458753:LWM458753 MGH458753:MGI458753 MQD458753:MQE458753 MZZ458753:NAA458753 NJV458753:NJW458753 NTR458753:NTS458753 ODN458753:ODO458753 ONJ458753:ONK458753 OXF458753:OXG458753 PHB458753:PHC458753 PQX458753:PQY458753 QAT458753:QAU458753 QKP458753:QKQ458753 QUL458753:QUM458753 REH458753:REI458753 ROD458753:ROE458753 RXZ458753:RYA458753 SHV458753:SHW458753 SRR458753:SRS458753 TBN458753:TBO458753 TLJ458753:TLK458753 TVF458753:TVG458753 UFB458753:UFC458753 UOX458753:UOY458753 UYT458753:UYU458753 VIP458753:VIQ458753 VSL458753:VSM458753 WCH458753:WCI458753 WMD458753:WME458753 WVZ458753:WWA458753 R524289:S524289 JN524289:JO524289 TJ524289:TK524289 ADF524289:ADG524289 ANB524289:ANC524289 AWX524289:AWY524289 BGT524289:BGU524289 BQP524289:BQQ524289 CAL524289:CAM524289 CKH524289:CKI524289 CUD524289:CUE524289 DDZ524289:DEA524289 DNV524289:DNW524289 DXR524289:DXS524289 EHN524289:EHO524289 ERJ524289:ERK524289 FBF524289:FBG524289 FLB524289:FLC524289 FUX524289:FUY524289 GET524289:GEU524289 GOP524289:GOQ524289 GYL524289:GYM524289 HIH524289:HII524289 HSD524289:HSE524289 IBZ524289:ICA524289 ILV524289:ILW524289 IVR524289:IVS524289 JFN524289:JFO524289 JPJ524289:JPK524289 JZF524289:JZG524289 KJB524289:KJC524289 KSX524289:KSY524289 LCT524289:LCU524289 LMP524289:LMQ524289 LWL524289:LWM524289 MGH524289:MGI524289 MQD524289:MQE524289 MZZ524289:NAA524289 NJV524289:NJW524289 NTR524289:NTS524289 ODN524289:ODO524289 ONJ524289:ONK524289 OXF524289:OXG524289 PHB524289:PHC524289 PQX524289:PQY524289 QAT524289:QAU524289 QKP524289:QKQ524289 QUL524289:QUM524289 REH524289:REI524289 ROD524289:ROE524289 RXZ524289:RYA524289 SHV524289:SHW524289 SRR524289:SRS524289 TBN524289:TBO524289 TLJ524289:TLK524289 TVF524289:TVG524289 UFB524289:UFC524289 UOX524289:UOY524289 UYT524289:UYU524289 VIP524289:VIQ524289 VSL524289:VSM524289 WCH524289:WCI524289 WMD524289:WME524289 WVZ524289:WWA524289 R589825:S589825 JN589825:JO589825 TJ589825:TK589825 ADF589825:ADG589825 ANB589825:ANC589825 AWX589825:AWY589825 BGT589825:BGU589825 BQP589825:BQQ589825 CAL589825:CAM589825 CKH589825:CKI589825 CUD589825:CUE589825 DDZ589825:DEA589825 DNV589825:DNW589825 DXR589825:DXS589825 EHN589825:EHO589825 ERJ589825:ERK589825 FBF589825:FBG589825 FLB589825:FLC589825 FUX589825:FUY589825 GET589825:GEU589825 GOP589825:GOQ589825 GYL589825:GYM589825 HIH589825:HII589825 HSD589825:HSE589825 IBZ589825:ICA589825 ILV589825:ILW589825 IVR589825:IVS589825 JFN589825:JFO589825 JPJ589825:JPK589825 JZF589825:JZG589825 KJB589825:KJC589825 KSX589825:KSY589825 LCT589825:LCU589825 LMP589825:LMQ589825 LWL589825:LWM589825 MGH589825:MGI589825 MQD589825:MQE589825 MZZ589825:NAA589825 NJV589825:NJW589825 NTR589825:NTS589825 ODN589825:ODO589825 ONJ589825:ONK589825 OXF589825:OXG589825 PHB589825:PHC589825 PQX589825:PQY589825 QAT589825:QAU589825 QKP589825:QKQ589825 QUL589825:QUM589825 REH589825:REI589825 ROD589825:ROE589825 RXZ589825:RYA589825 SHV589825:SHW589825 SRR589825:SRS589825 TBN589825:TBO589825 TLJ589825:TLK589825 TVF589825:TVG589825 UFB589825:UFC589825 UOX589825:UOY589825 UYT589825:UYU589825 VIP589825:VIQ589825 VSL589825:VSM589825 WCH589825:WCI589825 WMD589825:WME589825 WVZ589825:WWA589825 R655361:S655361 JN655361:JO655361 TJ655361:TK655361 ADF655361:ADG655361 ANB655361:ANC655361 AWX655361:AWY655361 BGT655361:BGU655361 BQP655361:BQQ655361 CAL655361:CAM655361 CKH655361:CKI655361 CUD655361:CUE655361 DDZ655361:DEA655361 DNV655361:DNW655361 DXR655361:DXS655361 EHN655361:EHO655361 ERJ655361:ERK655361 FBF655361:FBG655361 FLB655361:FLC655361 FUX655361:FUY655361 GET655361:GEU655361 GOP655361:GOQ655361 GYL655361:GYM655361 HIH655361:HII655361 HSD655361:HSE655361 IBZ655361:ICA655361 ILV655361:ILW655361 IVR655361:IVS655361 JFN655361:JFO655361 JPJ655361:JPK655361 JZF655361:JZG655361 KJB655361:KJC655361 KSX655361:KSY655361 LCT655361:LCU655361 LMP655361:LMQ655361 LWL655361:LWM655361 MGH655361:MGI655361 MQD655361:MQE655361 MZZ655361:NAA655361 NJV655361:NJW655361 NTR655361:NTS655361 ODN655361:ODO655361 ONJ655361:ONK655361 OXF655361:OXG655361 PHB655361:PHC655361 PQX655361:PQY655361 QAT655361:QAU655361 QKP655361:QKQ655361 QUL655361:QUM655361 REH655361:REI655361 ROD655361:ROE655361 RXZ655361:RYA655361 SHV655361:SHW655361 SRR655361:SRS655361 TBN655361:TBO655361 TLJ655361:TLK655361 TVF655361:TVG655361 UFB655361:UFC655361 UOX655361:UOY655361 UYT655361:UYU655361 VIP655361:VIQ655361 VSL655361:VSM655361 WCH655361:WCI655361 WMD655361:WME655361 WVZ655361:WWA655361 R720897:S720897 JN720897:JO720897 TJ720897:TK720897 ADF720897:ADG720897 ANB720897:ANC720897 AWX720897:AWY720897 BGT720897:BGU720897 BQP720897:BQQ720897 CAL720897:CAM720897 CKH720897:CKI720897 CUD720897:CUE720897 DDZ720897:DEA720897 DNV720897:DNW720897 DXR720897:DXS720897 EHN720897:EHO720897 ERJ720897:ERK720897 FBF720897:FBG720897 FLB720897:FLC720897 FUX720897:FUY720897 GET720897:GEU720897 GOP720897:GOQ720897 GYL720897:GYM720897 HIH720897:HII720897 HSD720897:HSE720897 IBZ720897:ICA720897 ILV720897:ILW720897 IVR720897:IVS720897 JFN720897:JFO720897 JPJ720897:JPK720897 JZF720897:JZG720897 KJB720897:KJC720897 KSX720897:KSY720897 LCT720897:LCU720897 LMP720897:LMQ720897 LWL720897:LWM720897 MGH720897:MGI720897 MQD720897:MQE720897 MZZ720897:NAA720897 NJV720897:NJW720897 NTR720897:NTS720897 ODN720897:ODO720897 ONJ720897:ONK720897 OXF720897:OXG720897 PHB720897:PHC720897 PQX720897:PQY720897 QAT720897:QAU720897 QKP720897:QKQ720897 QUL720897:QUM720897 REH720897:REI720897 ROD720897:ROE720897 RXZ720897:RYA720897 SHV720897:SHW720897 SRR720897:SRS720897 TBN720897:TBO720897 TLJ720897:TLK720897 TVF720897:TVG720897 UFB720897:UFC720897 UOX720897:UOY720897 UYT720897:UYU720897 VIP720897:VIQ720897 VSL720897:VSM720897 WCH720897:WCI720897 WMD720897:WME720897 WVZ720897:WWA720897 R786433:S786433 JN786433:JO786433 TJ786433:TK786433 ADF786433:ADG786433 ANB786433:ANC786433 AWX786433:AWY786433 BGT786433:BGU786433 BQP786433:BQQ786433 CAL786433:CAM786433 CKH786433:CKI786433 CUD786433:CUE786433 DDZ786433:DEA786433 DNV786433:DNW786433 DXR786433:DXS786433 EHN786433:EHO786433 ERJ786433:ERK786433 FBF786433:FBG786433 FLB786433:FLC786433 FUX786433:FUY786433 GET786433:GEU786433 GOP786433:GOQ786433 GYL786433:GYM786433 HIH786433:HII786433 HSD786433:HSE786433 IBZ786433:ICA786433 ILV786433:ILW786433 IVR786433:IVS786433 JFN786433:JFO786433 JPJ786433:JPK786433 JZF786433:JZG786433 KJB786433:KJC786433 KSX786433:KSY786433 LCT786433:LCU786433 LMP786433:LMQ786433 LWL786433:LWM786433 MGH786433:MGI786433 MQD786433:MQE786433 MZZ786433:NAA786433 NJV786433:NJW786433 NTR786433:NTS786433 ODN786433:ODO786433 ONJ786433:ONK786433 OXF786433:OXG786433 PHB786433:PHC786433 PQX786433:PQY786433 QAT786433:QAU786433 QKP786433:QKQ786433 QUL786433:QUM786433 REH786433:REI786433 ROD786433:ROE786433 RXZ786433:RYA786433 SHV786433:SHW786433 SRR786433:SRS786433 TBN786433:TBO786433 TLJ786433:TLK786433 TVF786433:TVG786433 UFB786433:UFC786433 UOX786433:UOY786433 UYT786433:UYU786433 VIP786433:VIQ786433 VSL786433:VSM786433 WCH786433:WCI786433 WMD786433:WME786433 WVZ786433:WWA786433 R851969:S851969 JN851969:JO851969 TJ851969:TK851969 ADF851969:ADG851969 ANB851969:ANC851969 AWX851969:AWY851969 BGT851969:BGU851969 BQP851969:BQQ851969 CAL851969:CAM851969 CKH851969:CKI851969 CUD851969:CUE851969 DDZ851969:DEA851969 DNV851969:DNW851969 DXR851969:DXS851969 EHN851969:EHO851969 ERJ851969:ERK851969 FBF851969:FBG851969 FLB851969:FLC851969 FUX851969:FUY851969 GET851969:GEU851969 GOP851969:GOQ851969 GYL851969:GYM851969 HIH851969:HII851969 HSD851969:HSE851969 IBZ851969:ICA851969 ILV851969:ILW851969 IVR851969:IVS851969 JFN851969:JFO851969 JPJ851969:JPK851969 JZF851969:JZG851969 KJB851969:KJC851969 KSX851969:KSY851969 LCT851969:LCU851969 LMP851969:LMQ851969 LWL851969:LWM851969 MGH851969:MGI851969 MQD851969:MQE851969 MZZ851969:NAA851969 NJV851969:NJW851969 NTR851969:NTS851969 ODN851969:ODO851969 ONJ851969:ONK851969 OXF851969:OXG851969 PHB851969:PHC851969 PQX851969:PQY851969 QAT851969:QAU851969 QKP851969:QKQ851969 QUL851969:QUM851969 REH851969:REI851969 ROD851969:ROE851969 RXZ851969:RYA851969 SHV851969:SHW851969 SRR851969:SRS851969 TBN851969:TBO851969 TLJ851969:TLK851969 TVF851969:TVG851969 UFB851969:UFC851969 UOX851969:UOY851969 UYT851969:UYU851969 VIP851969:VIQ851969 VSL851969:VSM851969 WCH851969:WCI851969 WMD851969:WME851969 WVZ851969:WWA851969 R917505:S917505 JN917505:JO917505 TJ917505:TK917505 ADF917505:ADG917505 ANB917505:ANC917505 AWX917505:AWY917505 BGT917505:BGU917505 BQP917505:BQQ917505 CAL917505:CAM917505 CKH917505:CKI917505 CUD917505:CUE917505 DDZ917505:DEA917505 DNV917505:DNW917505 DXR917505:DXS917505 EHN917505:EHO917505 ERJ917505:ERK917505 FBF917505:FBG917505 FLB917505:FLC917505 FUX917505:FUY917505 GET917505:GEU917505 GOP917505:GOQ917505 GYL917505:GYM917505 HIH917505:HII917505 HSD917505:HSE917505 IBZ917505:ICA917505 ILV917505:ILW917505 IVR917505:IVS917505 JFN917505:JFO917505 JPJ917505:JPK917505 JZF917505:JZG917505 KJB917505:KJC917505 KSX917505:KSY917505 LCT917505:LCU917505 LMP917505:LMQ917505 LWL917505:LWM917505 MGH917505:MGI917505 MQD917505:MQE917505 MZZ917505:NAA917505 NJV917505:NJW917505 NTR917505:NTS917505 ODN917505:ODO917505 ONJ917505:ONK917505 OXF917505:OXG917505 PHB917505:PHC917505 PQX917505:PQY917505 QAT917505:QAU917505 QKP917505:QKQ917505 QUL917505:QUM917505 REH917505:REI917505 ROD917505:ROE917505 RXZ917505:RYA917505 SHV917505:SHW917505 SRR917505:SRS917505 TBN917505:TBO917505 TLJ917505:TLK917505 TVF917505:TVG917505 UFB917505:UFC917505 UOX917505:UOY917505 UYT917505:UYU917505 VIP917505:VIQ917505 VSL917505:VSM917505 WCH917505:WCI917505 WMD917505:WME917505 WVZ917505:WWA917505 R983041:S983041 JN983041:JO983041 TJ983041:TK983041 ADF983041:ADG983041 ANB983041:ANC983041 AWX983041:AWY983041 BGT983041:BGU983041 BQP983041:BQQ983041 CAL983041:CAM983041 CKH983041:CKI983041 CUD983041:CUE983041 DDZ983041:DEA983041 DNV983041:DNW983041 DXR983041:DXS983041 EHN983041:EHO983041 ERJ983041:ERK983041 FBF983041:FBG983041 FLB983041:FLC983041 FUX983041:FUY983041 GET983041:GEU983041 GOP983041:GOQ983041 GYL983041:GYM983041 HIH983041:HII983041 HSD983041:HSE983041 IBZ983041:ICA983041 ILV983041:ILW983041 IVR983041:IVS983041 JFN983041:JFO983041 JPJ983041:JPK983041 JZF983041:JZG983041 KJB983041:KJC983041 KSX983041:KSY983041 LCT983041:LCU983041 LMP983041:LMQ983041 LWL983041:LWM983041 MGH983041:MGI983041 MQD983041:MQE983041 MZZ983041:NAA983041 NJV983041:NJW983041 NTR983041:NTS983041 ODN983041:ODO983041 ONJ983041:ONK983041 OXF983041:OXG983041 PHB983041:PHC983041 PQX983041:PQY983041 QAT983041:QAU983041 QKP983041:QKQ983041 QUL983041:QUM983041 REH983041:REI983041 ROD983041:ROE983041 RXZ983041:RYA983041 SHV983041:SHW983041 SRR983041:SRS983041 TBN983041:TBO983041 TLJ983041:TLK983041 TVF983041:TVG983041 UFB983041:UFC983041 UOX983041:UOY983041 UYT983041:UYU983041 VIP983041:VIQ983041 VSL983041:VSM983041 WCH983041:WCI983041 WMD983041:WME983041 WVZ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VršB-KoE</vt:lpstr>
      <vt:lpstr>VPA-ŽiC</vt:lpstr>
      <vt:lpstr>SlavC-RudC</vt:lpstr>
      <vt:lpstr>KoD-USB</vt:lpstr>
      <vt:lpstr>RapA-Radl</vt:lpstr>
      <vt:lpstr>KobB-PraB</vt:lpstr>
      <vt:lpstr>RudB-KobC</vt:lpstr>
      <vt:lpstr>'KobB-PraB'!Oblast_tisku</vt:lpstr>
      <vt:lpstr>'KoD-USB'!Oblast_tisku</vt:lpstr>
      <vt:lpstr>'RapA-Radl'!Oblast_tisku</vt:lpstr>
      <vt:lpstr>'RudB-KobC'!Oblast_tisku</vt:lpstr>
      <vt:lpstr>'SlavC-RudC'!Oblast_tisku</vt:lpstr>
      <vt:lpstr>'VPA-ŽiC'!Oblast_tisku</vt:lpstr>
      <vt:lpstr>'VršB-KoE'!Oblast_tisku</vt:lpstr>
      <vt:lpstr>'KobB-PraB'!výmaz</vt:lpstr>
      <vt:lpstr>'KoD-USB'!výmaz</vt:lpstr>
      <vt:lpstr>'RapA-Radl'!výmaz</vt:lpstr>
      <vt:lpstr>'SlavC-RudC'!výmaz</vt:lpstr>
      <vt:lpstr>'VPA-ŽiC'!výmaz</vt:lpstr>
      <vt:lpstr>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Táta</dc:creator>
  <cp:lastModifiedBy>Táta</cp:lastModifiedBy>
  <dcterms:created xsi:type="dcterms:W3CDTF">2015-09-05T04:37:16Z</dcterms:created>
  <dcterms:modified xsi:type="dcterms:W3CDTF">2015-09-05T04:43:42Z</dcterms:modified>
</cp:coreProperties>
</file>