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Users\Táta\Documents\1819\2.kolo\"/>
    </mc:Choice>
  </mc:AlternateContent>
  <xr:revisionPtr revIDLastSave="0" documentId="8_{0157C2E3-3CA5-4D8E-BEB7-24A8D0349E4F}" xr6:coauthVersionLast="36" xr6:coauthVersionMax="36" xr10:uidLastSave="{00000000-0000-0000-0000-000000000000}"/>
  <bookViews>
    <workbookView xWindow="0" yWindow="0" windowWidth="22950" windowHeight="11325" activeTab="6" xr2:uid="{00000000-000D-0000-FFFF-FFFF00000000}"/>
  </bookViews>
  <sheets>
    <sheet name="UsD-KKKD" sheetId="5" r:id="rId1"/>
    <sheet name="RudC-KobC" sheetId="6" r:id="rId2"/>
    <sheet name="SlavojD-VršB" sheetId="4" r:id="rId3"/>
    <sheet name="SlaviaB-SlaviaC" sheetId="7" r:id="rId4"/>
    <sheet name="SlaviaD-Radl" sheetId="1" r:id="rId5"/>
    <sheet name="ŽižC-UsC" sheetId="2" r:id="rId6"/>
    <sheet name="UsB-DpA" sheetId="3" r:id="rId7"/>
  </sheets>
  <calcPr calcId="162913"/>
</workbook>
</file>

<file path=xl/calcChain.xml><?xml version="1.0" encoding="utf-8"?>
<calcChain xmlns="http://schemas.openxmlformats.org/spreadsheetml/2006/main">
  <c r="G8" i="7" l="1"/>
  <c r="H8" i="7" s="1"/>
  <c r="R8" i="7" s="1"/>
  <c r="Q8" i="7"/>
  <c r="G9" i="7"/>
  <c r="H9" i="7" s="1"/>
  <c r="R9" i="7" s="1"/>
  <c r="Q9" i="7"/>
  <c r="G10" i="7"/>
  <c r="H10" i="7" s="1"/>
  <c r="R10" i="7" s="1"/>
  <c r="Q10" i="7"/>
  <c r="G11" i="7"/>
  <c r="H11" i="7" s="1"/>
  <c r="R11" i="7" s="1"/>
  <c r="Q11" i="7"/>
  <c r="Q12" i="7" s="1"/>
  <c r="G13" i="7"/>
  <c r="H13" i="7" s="1"/>
  <c r="R13" i="7" s="1"/>
  <c r="Q13" i="7"/>
  <c r="G14" i="7"/>
  <c r="H14" i="7" s="1"/>
  <c r="R14" i="7" s="1"/>
  <c r="Q14" i="7"/>
  <c r="G15" i="7"/>
  <c r="H15" i="7" s="1"/>
  <c r="R15" i="7" s="1"/>
  <c r="Q15" i="7"/>
  <c r="G16" i="7"/>
  <c r="H16" i="7" s="1"/>
  <c r="R16" i="7" s="1"/>
  <c r="Q16" i="7"/>
  <c r="Q17" i="7" s="1"/>
  <c r="G18" i="7"/>
  <c r="H18" i="7" s="1"/>
  <c r="R18" i="7" s="1"/>
  <c r="Q18" i="7"/>
  <c r="G19" i="7"/>
  <c r="H19" i="7" s="1"/>
  <c r="R19" i="7" s="1"/>
  <c r="Q19" i="7"/>
  <c r="G20" i="7"/>
  <c r="H20" i="7" s="1"/>
  <c r="R20" i="7" s="1"/>
  <c r="Q20" i="7"/>
  <c r="G21" i="7"/>
  <c r="H21" i="7" s="1"/>
  <c r="R21" i="7" s="1"/>
  <c r="Q21" i="7"/>
  <c r="Q22" i="7" s="1"/>
  <c r="G23" i="7"/>
  <c r="H23" i="7" s="1"/>
  <c r="R23" i="7" s="1"/>
  <c r="Q23" i="7"/>
  <c r="G24" i="7"/>
  <c r="H24" i="7" s="1"/>
  <c r="R24" i="7" s="1"/>
  <c r="Q24" i="7"/>
  <c r="G25" i="7"/>
  <c r="H25" i="7" s="1"/>
  <c r="R25" i="7" s="1"/>
  <c r="Q25" i="7"/>
  <c r="G26" i="7"/>
  <c r="H26" i="7" s="1"/>
  <c r="R26" i="7" s="1"/>
  <c r="Q26" i="7"/>
  <c r="Q27" i="7" s="1"/>
  <c r="G28" i="7"/>
  <c r="H28" i="7" s="1"/>
  <c r="R28" i="7" s="1"/>
  <c r="Q28" i="7"/>
  <c r="G29" i="7"/>
  <c r="H29" i="7" s="1"/>
  <c r="R29" i="7" s="1"/>
  <c r="Q29" i="7"/>
  <c r="G30" i="7"/>
  <c r="H30" i="7" s="1"/>
  <c r="R30" i="7" s="1"/>
  <c r="Q30" i="7"/>
  <c r="G31" i="7"/>
  <c r="H31" i="7" s="1"/>
  <c r="R31" i="7" s="1"/>
  <c r="Q31" i="7"/>
  <c r="G33" i="7"/>
  <c r="H33" i="7" s="1"/>
  <c r="R33" i="7" s="1"/>
  <c r="Q33" i="7"/>
  <c r="G34" i="7"/>
  <c r="H34" i="7" s="1"/>
  <c r="R34" i="7" s="1"/>
  <c r="Q34" i="7"/>
  <c r="G35" i="7"/>
  <c r="H35" i="7" s="1"/>
  <c r="R35" i="7" s="1"/>
  <c r="Q35" i="7"/>
  <c r="G36" i="7"/>
  <c r="H36" i="7" s="1"/>
  <c r="R36" i="7" s="1"/>
  <c r="Q36" i="7"/>
  <c r="A45" i="7"/>
  <c r="G8" i="6"/>
  <c r="H8" i="6" s="1"/>
  <c r="R8" i="6" s="1"/>
  <c r="Q8" i="6"/>
  <c r="G9" i="6"/>
  <c r="H9" i="6" s="1"/>
  <c r="R9" i="6" s="1"/>
  <c r="Q9" i="6"/>
  <c r="G10" i="6"/>
  <c r="H10" i="6" s="1"/>
  <c r="R10" i="6" s="1"/>
  <c r="Q10" i="6"/>
  <c r="G11" i="6"/>
  <c r="H11" i="6" s="1"/>
  <c r="R11" i="6" s="1"/>
  <c r="Q11" i="6"/>
  <c r="Q12" i="6" s="1"/>
  <c r="G13" i="6"/>
  <c r="H13" i="6" s="1"/>
  <c r="R13" i="6" s="1"/>
  <c r="Q13" i="6"/>
  <c r="G14" i="6"/>
  <c r="H14" i="6" s="1"/>
  <c r="R14" i="6" s="1"/>
  <c r="Q14" i="6"/>
  <c r="G15" i="6"/>
  <c r="H15" i="6" s="1"/>
  <c r="R15" i="6" s="1"/>
  <c r="Q15" i="6"/>
  <c r="G16" i="6"/>
  <c r="H16" i="6" s="1"/>
  <c r="R16" i="6" s="1"/>
  <c r="Q16" i="6"/>
  <c r="Q17" i="6" s="1"/>
  <c r="G18" i="6"/>
  <c r="H18" i="6" s="1"/>
  <c r="R18" i="6" s="1"/>
  <c r="Q18" i="6"/>
  <c r="G19" i="6"/>
  <c r="H19" i="6" s="1"/>
  <c r="R19" i="6" s="1"/>
  <c r="Q19" i="6"/>
  <c r="G20" i="6"/>
  <c r="H20" i="6" s="1"/>
  <c r="R20" i="6" s="1"/>
  <c r="Q20" i="6"/>
  <c r="G21" i="6"/>
  <c r="H21" i="6" s="1"/>
  <c r="R21" i="6" s="1"/>
  <c r="Q21" i="6"/>
  <c r="Q22" i="6" s="1"/>
  <c r="G23" i="6"/>
  <c r="H23" i="6" s="1"/>
  <c r="R23" i="6" s="1"/>
  <c r="Q23" i="6"/>
  <c r="G24" i="6"/>
  <c r="H24" i="6" s="1"/>
  <c r="R24" i="6" s="1"/>
  <c r="Q24" i="6"/>
  <c r="G25" i="6"/>
  <c r="H25" i="6" s="1"/>
  <c r="R25" i="6" s="1"/>
  <c r="Q25" i="6"/>
  <c r="G26" i="6"/>
  <c r="H26" i="6" s="1"/>
  <c r="R26" i="6" s="1"/>
  <c r="Q26" i="6"/>
  <c r="G28" i="6"/>
  <c r="Q28" i="6"/>
  <c r="G29" i="6"/>
  <c r="H29" i="6" s="1"/>
  <c r="R29" i="6" s="1"/>
  <c r="Q29" i="6"/>
  <c r="G30" i="6"/>
  <c r="H30" i="6" s="1"/>
  <c r="R30" i="6" s="1"/>
  <c r="Q30" i="6"/>
  <c r="G31" i="6"/>
  <c r="H31" i="6" s="1"/>
  <c r="Q31" i="6"/>
  <c r="R31" i="6"/>
  <c r="G33" i="6"/>
  <c r="Q33" i="6"/>
  <c r="G34" i="6"/>
  <c r="H34" i="6" s="1"/>
  <c r="R34" i="6" s="1"/>
  <c r="Q34" i="6"/>
  <c r="G35" i="6"/>
  <c r="H35" i="6" s="1"/>
  <c r="R35" i="6" s="1"/>
  <c r="Q35" i="6"/>
  <c r="G36" i="6"/>
  <c r="H36" i="6" s="1"/>
  <c r="Q36" i="6"/>
  <c r="R36" i="6"/>
  <c r="A45" i="6"/>
  <c r="G8" i="5"/>
  <c r="H8" i="5" s="1"/>
  <c r="R8" i="5" s="1"/>
  <c r="Q8" i="5"/>
  <c r="G9" i="5"/>
  <c r="H9" i="5" s="1"/>
  <c r="R9" i="5" s="1"/>
  <c r="Q9" i="5"/>
  <c r="G10" i="5"/>
  <c r="H10" i="5" s="1"/>
  <c r="R10" i="5" s="1"/>
  <c r="Q10" i="5"/>
  <c r="G11" i="5"/>
  <c r="H11" i="5" s="1"/>
  <c r="R11" i="5" s="1"/>
  <c r="Q11" i="5"/>
  <c r="Q12" i="5" s="1"/>
  <c r="G13" i="5"/>
  <c r="H13" i="5" s="1"/>
  <c r="R13" i="5" s="1"/>
  <c r="Q13" i="5"/>
  <c r="G14" i="5"/>
  <c r="H14" i="5" s="1"/>
  <c r="R14" i="5" s="1"/>
  <c r="Q14" i="5"/>
  <c r="G15" i="5"/>
  <c r="H15" i="5" s="1"/>
  <c r="R15" i="5" s="1"/>
  <c r="Q15" i="5"/>
  <c r="G16" i="5"/>
  <c r="H16" i="5" s="1"/>
  <c r="R16" i="5" s="1"/>
  <c r="Q16" i="5"/>
  <c r="Q17" i="5" s="1"/>
  <c r="G18" i="5"/>
  <c r="H18" i="5" s="1"/>
  <c r="R18" i="5" s="1"/>
  <c r="Q18" i="5"/>
  <c r="G19" i="5"/>
  <c r="H19" i="5" s="1"/>
  <c r="R19" i="5" s="1"/>
  <c r="Q19" i="5"/>
  <c r="G20" i="5"/>
  <c r="H20" i="5" s="1"/>
  <c r="R20" i="5" s="1"/>
  <c r="Q20" i="5"/>
  <c r="G21" i="5"/>
  <c r="H21" i="5" s="1"/>
  <c r="R21" i="5" s="1"/>
  <c r="Q21" i="5"/>
  <c r="Q22" i="5" s="1"/>
  <c r="G23" i="5"/>
  <c r="H23" i="5" s="1"/>
  <c r="R23" i="5" s="1"/>
  <c r="Q23" i="5"/>
  <c r="Q27" i="5" s="1"/>
  <c r="G24" i="5"/>
  <c r="H24" i="5" s="1"/>
  <c r="R24" i="5" s="1"/>
  <c r="Q24" i="5"/>
  <c r="G25" i="5"/>
  <c r="H25" i="5" s="1"/>
  <c r="R25" i="5" s="1"/>
  <c r="Q25" i="5"/>
  <c r="G26" i="5"/>
  <c r="H26" i="5" s="1"/>
  <c r="R26" i="5" s="1"/>
  <c r="Q26" i="5"/>
  <c r="G28" i="5"/>
  <c r="H28" i="5" s="1"/>
  <c r="R28" i="5" s="1"/>
  <c r="Q28" i="5"/>
  <c r="G29" i="5"/>
  <c r="H29" i="5" s="1"/>
  <c r="R29" i="5" s="1"/>
  <c r="Q29" i="5"/>
  <c r="G30" i="5"/>
  <c r="H30" i="5" s="1"/>
  <c r="R30" i="5" s="1"/>
  <c r="Q30" i="5"/>
  <c r="G31" i="5"/>
  <c r="H31" i="5" s="1"/>
  <c r="R31" i="5" s="1"/>
  <c r="Q31" i="5"/>
  <c r="G33" i="5"/>
  <c r="H33" i="5" s="1"/>
  <c r="R33" i="5" s="1"/>
  <c r="Q33" i="5"/>
  <c r="G34" i="5"/>
  <c r="H34" i="5" s="1"/>
  <c r="R34" i="5" s="1"/>
  <c r="Q34" i="5"/>
  <c r="G35" i="5"/>
  <c r="H35" i="5" s="1"/>
  <c r="R35" i="5" s="1"/>
  <c r="Q35" i="5"/>
  <c r="G36" i="5"/>
  <c r="H36" i="5" s="1"/>
  <c r="R36" i="5" s="1"/>
  <c r="Q36" i="5"/>
  <c r="A45" i="5"/>
  <c r="G8" i="4"/>
  <c r="Q8" i="4"/>
  <c r="Q12" i="4" s="1"/>
  <c r="G9" i="4"/>
  <c r="Q9" i="4"/>
  <c r="H9" i="4" s="1"/>
  <c r="R9" i="4" s="1"/>
  <c r="G10" i="4"/>
  <c r="Q10" i="4"/>
  <c r="H10" i="4" s="1"/>
  <c r="R10" i="4" s="1"/>
  <c r="G11" i="4"/>
  <c r="Q11" i="4"/>
  <c r="H11" i="4" s="1"/>
  <c r="R11" i="4" s="1"/>
  <c r="G13" i="4"/>
  <c r="Q13" i="4"/>
  <c r="H13" i="4" s="1"/>
  <c r="R13" i="4" s="1"/>
  <c r="G14" i="4"/>
  <c r="Q14" i="4"/>
  <c r="H14" i="4" s="1"/>
  <c r="R14" i="4" s="1"/>
  <c r="G15" i="4"/>
  <c r="Q15" i="4"/>
  <c r="H15" i="4" s="1"/>
  <c r="R15" i="4" s="1"/>
  <c r="G16" i="4"/>
  <c r="Q16" i="4"/>
  <c r="H16" i="4" s="1"/>
  <c r="R16" i="4" s="1"/>
  <c r="G18" i="4"/>
  <c r="Q18" i="4"/>
  <c r="H18" i="4" s="1"/>
  <c r="R18" i="4" s="1"/>
  <c r="G19" i="4"/>
  <c r="Q19" i="4"/>
  <c r="H19" i="4" s="1"/>
  <c r="R19" i="4" s="1"/>
  <c r="G20" i="4"/>
  <c r="Q20" i="4"/>
  <c r="H20" i="4" s="1"/>
  <c r="R20" i="4" s="1"/>
  <c r="G21" i="4"/>
  <c r="Q21" i="4"/>
  <c r="H21" i="4" s="1"/>
  <c r="R21" i="4" s="1"/>
  <c r="G23" i="4"/>
  <c r="Q23" i="4"/>
  <c r="H23" i="4" s="1"/>
  <c r="R23" i="4" s="1"/>
  <c r="G24" i="4"/>
  <c r="Q24" i="4"/>
  <c r="H24" i="4" s="1"/>
  <c r="R24" i="4" s="1"/>
  <c r="G25" i="4"/>
  <c r="H25" i="4" s="1"/>
  <c r="R25" i="4" s="1"/>
  <c r="Q25" i="4"/>
  <c r="Q27" i="4" s="1"/>
  <c r="G26" i="4"/>
  <c r="H26" i="4" s="1"/>
  <c r="R26" i="4" s="1"/>
  <c r="Q26" i="4"/>
  <c r="G28" i="4"/>
  <c r="H28" i="4" s="1"/>
  <c r="R28" i="4" s="1"/>
  <c r="Q28" i="4"/>
  <c r="G29" i="4"/>
  <c r="H29" i="4" s="1"/>
  <c r="R29" i="4" s="1"/>
  <c r="Q29" i="4"/>
  <c r="G30" i="4"/>
  <c r="H30" i="4" s="1"/>
  <c r="R30" i="4" s="1"/>
  <c r="Q30" i="4"/>
  <c r="G31" i="4"/>
  <c r="H31" i="4" s="1"/>
  <c r="R31" i="4" s="1"/>
  <c r="Q31" i="4"/>
  <c r="Q32" i="4" s="1"/>
  <c r="G33" i="4"/>
  <c r="H33" i="4" s="1"/>
  <c r="R33" i="4" s="1"/>
  <c r="Q33" i="4"/>
  <c r="G34" i="4"/>
  <c r="H34" i="4" s="1"/>
  <c r="R34" i="4" s="1"/>
  <c r="Q34" i="4"/>
  <c r="G35" i="4"/>
  <c r="H35" i="4" s="1"/>
  <c r="R35" i="4" s="1"/>
  <c r="Q35" i="4"/>
  <c r="Q37" i="4" s="1"/>
  <c r="G36" i="4"/>
  <c r="H36" i="4" s="1"/>
  <c r="R36" i="4" s="1"/>
  <c r="Q36" i="4"/>
  <c r="A45" i="4"/>
  <c r="G8" i="3"/>
  <c r="H8" i="3" s="1"/>
  <c r="R8" i="3" s="1"/>
  <c r="Q8" i="3"/>
  <c r="G9" i="3"/>
  <c r="H9" i="3" s="1"/>
  <c r="R9" i="3" s="1"/>
  <c r="Q9" i="3"/>
  <c r="G10" i="3"/>
  <c r="H10" i="3" s="1"/>
  <c r="R10" i="3" s="1"/>
  <c r="Q10" i="3"/>
  <c r="G11" i="3"/>
  <c r="H11" i="3" s="1"/>
  <c r="R11" i="3" s="1"/>
  <c r="Q11" i="3"/>
  <c r="Q12" i="3" s="1"/>
  <c r="G13" i="3"/>
  <c r="H13" i="3" s="1"/>
  <c r="R13" i="3" s="1"/>
  <c r="Q13" i="3"/>
  <c r="G14" i="3"/>
  <c r="H14" i="3" s="1"/>
  <c r="R14" i="3" s="1"/>
  <c r="Q14" i="3"/>
  <c r="G15" i="3"/>
  <c r="H15" i="3" s="1"/>
  <c r="R15" i="3" s="1"/>
  <c r="Q15" i="3"/>
  <c r="G16" i="3"/>
  <c r="H16" i="3" s="1"/>
  <c r="R16" i="3" s="1"/>
  <c r="Q16" i="3"/>
  <c r="G18" i="3"/>
  <c r="H18" i="3" s="1"/>
  <c r="R18" i="3" s="1"/>
  <c r="Q18" i="3"/>
  <c r="G19" i="3"/>
  <c r="H19" i="3" s="1"/>
  <c r="R19" i="3" s="1"/>
  <c r="Q19" i="3"/>
  <c r="G20" i="3"/>
  <c r="H20" i="3" s="1"/>
  <c r="R20" i="3" s="1"/>
  <c r="Q20" i="3"/>
  <c r="G21" i="3"/>
  <c r="H21" i="3" s="1"/>
  <c r="R21" i="3" s="1"/>
  <c r="Q21" i="3"/>
  <c r="G23" i="3"/>
  <c r="H23" i="3" s="1"/>
  <c r="R23" i="3" s="1"/>
  <c r="Q23" i="3"/>
  <c r="G24" i="3"/>
  <c r="H24" i="3" s="1"/>
  <c r="R24" i="3" s="1"/>
  <c r="Q24" i="3"/>
  <c r="G25" i="3"/>
  <c r="H25" i="3" s="1"/>
  <c r="R25" i="3" s="1"/>
  <c r="Q25" i="3"/>
  <c r="G26" i="3"/>
  <c r="H26" i="3" s="1"/>
  <c r="R26" i="3" s="1"/>
  <c r="Q26" i="3"/>
  <c r="G28" i="3"/>
  <c r="H28" i="3" s="1"/>
  <c r="R28" i="3" s="1"/>
  <c r="Q28" i="3"/>
  <c r="G29" i="3"/>
  <c r="H29" i="3" s="1"/>
  <c r="R29" i="3" s="1"/>
  <c r="Q29" i="3"/>
  <c r="G30" i="3"/>
  <c r="H30" i="3" s="1"/>
  <c r="R30" i="3" s="1"/>
  <c r="Q30" i="3"/>
  <c r="G31" i="3"/>
  <c r="H31" i="3" s="1"/>
  <c r="R31" i="3" s="1"/>
  <c r="Q31" i="3"/>
  <c r="G33" i="3"/>
  <c r="H33" i="3" s="1"/>
  <c r="R33" i="3" s="1"/>
  <c r="Q33" i="3"/>
  <c r="G34" i="3"/>
  <c r="H34" i="3" s="1"/>
  <c r="R34" i="3" s="1"/>
  <c r="Q34" i="3"/>
  <c r="G35" i="3"/>
  <c r="H35" i="3" s="1"/>
  <c r="R35" i="3" s="1"/>
  <c r="Q35" i="3"/>
  <c r="G36" i="3"/>
  <c r="H36" i="3" s="1"/>
  <c r="R36" i="3" s="1"/>
  <c r="Q36" i="3"/>
  <c r="A45" i="3"/>
  <c r="G8" i="2"/>
  <c r="H8" i="2" s="1"/>
  <c r="R8" i="2" s="1"/>
  <c r="Q8" i="2"/>
  <c r="G9" i="2"/>
  <c r="H9" i="2" s="1"/>
  <c r="R9" i="2" s="1"/>
  <c r="Q9" i="2"/>
  <c r="G10" i="2"/>
  <c r="H10" i="2" s="1"/>
  <c r="R10" i="2" s="1"/>
  <c r="Q10" i="2"/>
  <c r="G11" i="2"/>
  <c r="H11" i="2" s="1"/>
  <c r="R11" i="2" s="1"/>
  <c r="Q11" i="2"/>
  <c r="Q12" i="2" s="1"/>
  <c r="G13" i="2"/>
  <c r="H13" i="2" s="1"/>
  <c r="R13" i="2" s="1"/>
  <c r="Q13" i="2"/>
  <c r="G14" i="2"/>
  <c r="H14" i="2" s="1"/>
  <c r="R14" i="2" s="1"/>
  <c r="Q14" i="2"/>
  <c r="G15" i="2"/>
  <c r="H15" i="2" s="1"/>
  <c r="R15" i="2" s="1"/>
  <c r="Q15" i="2"/>
  <c r="G16" i="2"/>
  <c r="H16" i="2" s="1"/>
  <c r="R16" i="2" s="1"/>
  <c r="Q16" i="2"/>
  <c r="Q17" i="2" s="1"/>
  <c r="G18" i="2"/>
  <c r="H18" i="2" s="1"/>
  <c r="R18" i="2" s="1"/>
  <c r="Q18" i="2"/>
  <c r="G19" i="2"/>
  <c r="H19" i="2" s="1"/>
  <c r="R19" i="2" s="1"/>
  <c r="Q19" i="2"/>
  <c r="G20" i="2"/>
  <c r="H20" i="2" s="1"/>
  <c r="R20" i="2" s="1"/>
  <c r="Q20" i="2"/>
  <c r="G21" i="2"/>
  <c r="H21" i="2" s="1"/>
  <c r="R21" i="2" s="1"/>
  <c r="Q21" i="2"/>
  <c r="Q22" i="2" s="1"/>
  <c r="G23" i="2"/>
  <c r="H23" i="2" s="1"/>
  <c r="R23" i="2" s="1"/>
  <c r="Q23" i="2"/>
  <c r="G24" i="2"/>
  <c r="H24" i="2" s="1"/>
  <c r="R24" i="2" s="1"/>
  <c r="Q24" i="2"/>
  <c r="G25" i="2"/>
  <c r="H25" i="2" s="1"/>
  <c r="R25" i="2" s="1"/>
  <c r="Q25" i="2"/>
  <c r="G26" i="2"/>
  <c r="H26" i="2" s="1"/>
  <c r="R26" i="2" s="1"/>
  <c r="Q26" i="2"/>
  <c r="G28" i="2"/>
  <c r="H28" i="2" s="1"/>
  <c r="R28" i="2" s="1"/>
  <c r="Q28" i="2"/>
  <c r="G29" i="2"/>
  <c r="H29" i="2" s="1"/>
  <c r="R29" i="2" s="1"/>
  <c r="Q29" i="2"/>
  <c r="G30" i="2"/>
  <c r="H30" i="2" s="1"/>
  <c r="R30" i="2" s="1"/>
  <c r="Q30" i="2"/>
  <c r="G31" i="2"/>
  <c r="H31" i="2" s="1"/>
  <c r="R31" i="2" s="1"/>
  <c r="Q31" i="2"/>
  <c r="G33" i="2"/>
  <c r="H33" i="2" s="1"/>
  <c r="R33" i="2" s="1"/>
  <c r="Q33" i="2"/>
  <c r="G34" i="2"/>
  <c r="H34" i="2" s="1"/>
  <c r="R34" i="2" s="1"/>
  <c r="Q34" i="2"/>
  <c r="G35" i="2"/>
  <c r="H35" i="2" s="1"/>
  <c r="R35" i="2" s="1"/>
  <c r="Q35" i="2"/>
  <c r="G36" i="2"/>
  <c r="H36" i="2" s="1"/>
  <c r="R36" i="2" s="1"/>
  <c r="Q36" i="2"/>
  <c r="A45" i="2"/>
  <c r="Q37" i="7" l="1"/>
  <c r="Q32" i="7"/>
  <c r="G37" i="7"/>
  <c r="G32" i="7"/>
  <c r="G27" i="7"/>
  <c r="G22" i="7"/>
  <c r="G17" i="7"/>
  <c r="G12" i="7"/>
  <c r="H33" i="6"/>
  <c r="R33" i="6" s="1"/>
  <c r="G37" i="6"/>
  <c r="Q37" i="6"/>
  <c r="H28" i="6"/>
  <c r="R28" i="6" s="1"/>
  <c r="G32" i="6"/>
  <c r="Q32" i="6"/>
  <c r="Q27" i="6"/>
  <c r="G27" i="6"/>
  <c r="G22" i="6"/>
  <c r="G17" i="6"/>
  <c r="G12" i="6"/>
  <c r="Q37" i="5"/>
  <c r="Q32" i="5"/>
  <c r="G37" i="5"/>
  <c r="G32" i="5"/>
  <c r="G27" i="5"/>
  <c r="G22" i="5"/>
  <c r="G17" i="5"/>
  <c r="G12" i="5"/>
  <c r="Q22" i="4"/>
  <c r="Q17" i="4"/>
  <c r="G37" i="4"/>
  <c r="G32" i="4"/>
  <c r="G27" i="4"/>
  <c r="G22" i="4"/>
  <c r="G17" i="4"/>
  <c r="G12" i="4"/>
  <c r="H8" i="4"/>
  <c r="R8" i="4" s="1"/>
  <c r="Q37" i="3"/>
  <c r="Q32" i="3"/>
  <c r="Q27" i="3"/>
  <c r="Q22" i="3"/>
  <c r="Q17" i="3"/>
  <c r="G37" i="3"/>
  <c r="G32" i="3"/>
  <c r="G27" i="3"/>
  <c r="G22" i="3"/>
  <c r="G17" i="3"/>
  <c r="G12" i="3"/>
  <c r="Q37" i="2"/>
  <c r="Q32" i="2"/>
  <c r="Q27" i="2"/>
  <c r="G37" i="2"/>
  <c r="G32" i="2"/>
  <c r="G27" i="2"/>
  <c r="G22" i="2"/>
  <c r="Q39" i="2" s="1"/>
  <c r="G17" i="2"/>
  <c r="G12" i="2"/>
  <c r="A45" i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Q27" i="1" s="1"/>
  <c r="G23" i="1"/>
  <c r="G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Q22" i="1" s="1"/>
  <c r="G18" i="1"/>
  <c r="G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Q17" i="1" s="1"/>
  <c r="G13" i="1"/>
  <c r="G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Q12" i="1" s="1"/>
  <c r="G8" i="1"/>
  <c r="F12" i="7" l="1"/>
  <c r="O12" i="7"/>
  <c r="E12" i="7"/>
  <c r="P12" i="7"/>
  <c r="Q39" i="7"/>
  <c r="N12" i="7"/>
  <c r="R12" i="7"/>
  <c r="G39" i="7"/>
  <c r="D12" i="7"/>
  <c r="H12" i="7"/>
  <c r="F37" i="7"/>
  <c r="O37" i="7"/>
  <c r="P37" i="7"/>
  <c r="E37" i="7"/>
  <c r="N37" i="7"/>
  <c r="D37" i="7"/>
  <c r="H37" i="7"/>
  <c r="R37" i="7"/>
  <c r="R39" i="7" s="1"/>
  <c r="F22" i="7"/>
  <c r="O22" i="7"/>
  <c r="P22" i="7"/>
  <c r="E22" i="7"/>
  <c r="N22" i="7"/>
  <c r="R22" i="7"/>
  <c r="D22" i="7"/>
  <c r="H22" i="7"/>
  <c r="I21" i="7" s="1"/>
  <c r="S21" i="7" s="1"/>
  <c r="F32" i="7"/>
  <c r="O32" i="7"/>
  <c r="E32" i="7"/>
  <c r="N32" i="7"/>
  <c r="R32" i="7"/>
  <c r="P32" i="7"/>
  <c r="D32" i="7"/>
  <c r="H32" i="7"/>
  <c r="I31" i="7" s="1"/>
  <c r="S31" i="7" s="1"/>
  <c r="F17" i="7"/>
  <c r="O17" i="7"/>
  <c r="P17" i="7"/>
  <c r="E17" i="7"/>
  <c r="N17" i="7"/>
  <c r="R17" i="7"/>
  <c r="D17" i="7"/>
  <c r="H17" i="7"/>
  <c r="I16" i="7" s="1"/>
  <c r="S16" i="7" s="1"/>
  <c r="F27" i="7"/>
  <c r="O27" i="7"/>
  <c r="P27" i="7"/>
  <c r="E27" i="7"/>
  <c r="N27" i="7"/>
  <c r="R27" i="7"/>
  <c r="D27" i="7"/>
  <c r="H27" i="7"/>
  <c r="I26" i="7" s="1"/>
  <c r="S26" i="7" s="1"/>
  <c r="F12" i="6"/>
  <c r="O12" i="6"/>
  <c r="P12" i="6"/>
  <c r="Q39" i="6"/>
  <c r="E12" i="6"/>
  <c r="N12" i="6"/>
  <c r="R12" i="6"/>
  <c r="R39" i="6" s="1"/>
  <c r="G39" i="6"/>
  <c r="D12" i="6"/>
  <c r="H12" i="6"/>
  <c r="F17" i="6"/>
  <c r="O17" i="6"/>
  <c r="P17" i="6"/>
  <c r="E17" i="6"/>
  <c r="N17" i="6"/>
  <c r="R17" i="6"/>
  <c r="D17" i="6"/>
  <c r="H17" i="6"/>
  <c r="I16" i="6" s="1"/>
  <c r="S16" i="6" s="1"/>
  <c r="P37" i="6"/>
  <c r="D37" i="6"/>
  <c r="E37" i="6"/>
  <c r="N37" i="6"/>
  <c r="R37" i="6"/>
  <c r="H37" i="6"/>
  <c r="O37" i="6"/>
  <c r="F37" i="6"/>
  <c r="P27" i="6"/>
  <c r="E27" i="6"/>
  <c r="N27" i="6"/>
  <c r="R27" i="6"/>
  <c r="D27" i="6"/>
  <c r="H27" i="6"/>
  <c r="F27" i="6"/>
  <c r="O27" i="6"/>
  <c r="F22" i="6"/>
  <c r="O22" i="6"/>
  <c r="P22" i="6"/>
  <c r="E22" i="6"/>
  <c r="N22" i="6"/>
  <c r="R22" i="6"/>
  <c r="D22" i="6"/>
  <c r="H22" i="6"/>
  <c r="I21" i="6" s="1"/>
  <c r="S21" i="6" s="1"/>
  <c r="P32" i="6"/>
  <c r="N32" i="6"/>
  <c r="D32" i="6"/>
  <c r="H32" i="6"/>
  <c r="I31" i="6" s="1"/>
  <c r="S31" i="6" s="1"/>
  <c r="E32" i="6"/>
  <c r="R32" i="6"/>
  <c r="F32" i="6"/>
  <c r="O32" i="6"/>
  <c r="F17" i="5"/>
  <c r="O17" i="5"/>
  <c r="P17" i="5"/>
  <c r="E17" i="5"/>
  <c r="N17" i="5"/>
  <c r="R17" i="5"/>
  <c r="D17" i="5"/>
  <c r="H17" i="5"/>
  <c r="I16" i="5" s="1"/>
  <c r="S16" i="5" s="1"/>
  <c r="P37" i="5"/>
  <c r="D37" i="5"/>
  <c r="H37" i="5"/>
  <c r="I36" i="5" s="1"/>
  <c r="S36" i="5" s="1"/>
  <c r="E37" i="5"/>
  <c r="N37" i="5"/>
  <c r="R37" i="5"/>
  <c r="O37" i="5"/>
  <c r="F37" i="5"/>
  <c r="F12" i="5"/>
  <c r="O12" i="5"/>
  <c r="P12" i="5"/>
  <c r="Q39" i="5"/>
  <c r="E12" i="5"/>
  <c r="G39" i="5"/>
  <c r="D12" i="5"/>
  <c r="H12" i="5"/>
  <c r="N12" i="5"/>
  <c r="R12" i="5"/>
  <c r="R39" i="5" s="1"/>
  <c r="F22" i="5"/>
  <c r="O22" i="5"/>
  <c r="P22" i="5"/>
  <c r="D22" i="5"/>
  <c r="E22" i="5"/>
  <c r="N22" i="5"/>
  <c r="R22" i="5"/>
  <c r="H22" i="5"/>
  <c r="I21" i="5" s="1"/>
  <c r="S21" i="5" s="1"/>
  <c r="P32" i="5"/>
  <c r="D32" i="5"/>
  <c r="H32" i="5"/>
  <c r="E32" i="5"/>
  <c r="O32" i="5"/>
  <c r="N32" i="5"/>
  <c r="R32" i="5"/>
  <c r="F32" i="5"/>
  <c r="F27" i="5"/>
  <c r="O27" i="5"/>
  <c r="P27" i="5"/>
  <c r="D27" i="5"/>
  <c r="H27" i="5"/>
  <c r="E27" i="5"/>
  <c r="N27" i="5"/>
  <c r="R27" i="5"/>
  <c r="F12" i="4"/>
  <c r="O12" i="4"/>
  <c r="D12" i="4"/>
  <c r="H12" i="4"/>
  <c r="E12" i="4"/>
  <c r="N12" i="4"/>
  <c r="R12" i="4"/>
  <c r="G39" i="4"/>
  <c r="P12" i="4"/>
  <c r="Q39" i="4"/>
  <c r="F32" i="4"/>
  <c r="O32" i="4"/>
  <c r="D32" i="4"/>
  <c r="E32" i="4"/>
  <c r="N32" i="4"/>
  <c r="R32" i="4"/>
  <c r="P32" i="4"/>
  <c r="H32" i="4"/>
  <c r="I31" i="4" s="1"/>
  <c r="S31" i="4" s="1"/>
  <c r="F17" i="4"/>
  <c r="O17" i="4"/>
  <c r="H17" i="4"/>
  <c r="N17" i="4"/>
  <c r="P17" i="4"/>
  <c r="D17" i="4"/>
  <c r="E17" i="4"/>
  <c r="R17" i="4"/>
  <c r="R39" i="4" s="1"/>
  <c r="F37" i="4"/>
  <c r="O37" i="4"/>
  <c r="H37" i="4"/>
  <c r="I36" i="4" s="1"/>
  <c r="S36" i="4" s="1"/>
  <c r="E37" i="4"/>
  <c r="N37" i="4"/>
  <c r="R37" i="4"/>
  <c r="P37" i="4"/>
  <c r="D37" i="4"/>
  <c r="F22" i="4"/>
  <c r="O22" i="4"/>
  <c r="P22" i="4"/>
  <c r="D22" i="4"/>
  <c r="H22" i="4"/>
  <c r="E22" i="4"/>
  <c r="N22" i="4"/>
  <c r="R22" i="4"/>
  <c r="F27" i="4"/>
  <c r="O27" i="4"/>
  <c r="D27" i="4"/>
  <c r="H27" i="4"/>
  <c r="P27" i="4"/>
  <c r="E27" i="4"/>
  <c r="N27" i="4"/>
  <c r="R27" i="4"/>
  <c r="O27" i="3"/>
  <c r="P27" i="3"/>
  <c r="E27" i="3"/>
  <c r="N27" i="3"/>
  <c r="R27" i="3"/>
  <c r="D27" i="3"/>
  <c r="H27" i="3"/>
  <c r="I26" i="3" s="1"/>
  <c r="S26" i="3" s="1"/>
  <c r="F27" i="3"/>
  <c r="F12" i="3"/>
  <c r="O12" i="3"/>
  <c r="P12" i="3"/>
  <c r="Q39" i="3"/>
  <c r="E12" i="3"/>
  <c r="N12" i="3"/>
  <c r="R12" i="3"/>
  <c r="R39" i="3" s="1"/>
  <c r="D12" i="3"/>
  <c r="H12" i="3"/>
  <c r="I11" i="3" s="1"/>
  <c r="S11" i="3" s="1"/>
  <c r="G39" i="3"/>
  <c r="F17" i="3"/>
  <c r="O17" i="3"/>
  <c r="P17" i="3"/>
  <c r="E17" i="3"/>
  <c r="N17" i="3"/>
  <c r="R17" i="3"/>
  <c r="D17" i="3"/>
  <c r="H17" i="3"/>
  <c r="I16" i="3" s="1"/>
  <c r="S16" i="3" s="1"/>
  <c r="F37" i="3"/>
  <c r="P37" i="3"/>
  <c r="D37" i="3"/>
  <c r="H37" i="3"/>
  <c r="I36" i="3" s="1"/>
  <c r="S36" i="3" s="1"/>
  <c r="E37" i="3"/>
  <c r="N37" i="3"/>
  <c r="R37" i="3"/>
  <c r="O37" i="3"/>
  <c r="O32" i="3"/>
  <c r="P32" i="3"/>
  <c r="F32" i="3"/>
  <c r="D32" i="3"/>
  <c r="H32" i="3"/>
  <c r="E32" i="3"/>
  <c r="N32" i="3"/>
  <c r="R32" i="3"/>
  <c r="F22" i="3"/>
  <c r="P22" i="3"/>
  <c r="E22" i="3"/>
  <c r="R22" i="3"/>
  <c r="D22" i="3"/>
  <c r="H22" i="3"/>
  <c r="N22" i="3"/>
  <c r="O22" i="3"/>
  <c r="F12" i="2"/>
  <c r="O12" i="2"/>
  <c r="E12" i="2"/>
  <c r="N12" i="2"/>
  <c r="R12" i="2"/>
  <c r="P12" i="2"/>
  <c r="D12" i="2"/>
  <c r="H12" i="2"/>
  <c r="I11" i="2" s="1"/>
  <c r="S11" i="2" s="1"/>
  <c r="G39" i="2"/>
  <c r="F32" i="2"/>
  <c r="O32" i="2"/>
  <c r="E32" i="2"/>
  <c r="R32" i="2"/>
  <c r="P32" i="2"/>
  <c r="D32" i="2"/>
  <c r="H32" i="2"/>
  <c r="N32" i="2"/>
  <c r="F22" i="2"/>
  <c r="O22" i="2"/>
  <c r="E22" i="2"/>
  <c r="N22" i="2"/>
  <c r="R22" i="2"/>
  <c r="P22" i="2"/>
  <c r="D22" i="2"/>
  <c r="H22" i="2"/>
  <c r="F27" i="2"/>
  <c r="O27" i="2"/>
  <c r="E27" i="2"/>
  <c r="N27" i="2"/>
  <c r="R27" i="2"/>
  <c r="P27" i="2"/>
  <c r="D27" i="2"/>
  <c r="H27" i="2"/>
  <c r="F17" i="2"/>
  <c r="O17" i="2"/>
  <c r="E17" i="2"/>
  <c r="N17" i="2"/>
  <c r="R17" i="2"/>
  <c r="R39" i="2" s="1"/>
  <c r="P17" i="2"/>
  <c r="D17" i="2"/>
  <c r="H17" i="2"/>
  <c r="F37" i="2"/>
  <c r="O37" i="2"/>
  <c r="P37" i="2"/>
  <c r="D37" i="2"/>
  <c r="H37" i="2"/>
  <c r="I36" i="2" s="1"/>
  <c r="S36" i="2" s="1"/>
  <c r="E37" i="2"/>
  <c r="N37" i="2"/>
  <c r="R37" i="2"/>
  <c r="P17" i="1"/>
  <c r="O17" i="1"/>
  <c r="F17" i="1"/>
  <c r="D17" i="1"/>
  <c r="N17" i="1"/>
  <c r="E17" i="1"/>
  <c r="D22" i="1"/>
  <c r="P22" i="1"/>
  <c r="O22" i="1"/>
  <c r="F22" i="1"/>
  <c r="N22" i="1"/>
  <c r="E22" i="1"/>
  <c r="P27" i="1"/>
  <c r="O27" i="1"/>
  <c r="F27" i="1"/>
  <c r="N27" i="1"/>
  <c r="E27" i="1"/>
  <c r="D27" i="1"/>
  <c r="H8" i="1"/>
  <c r="R8" i="1" s="1"/>
  <c r="G12" i="1"/>
  <c r="H13" i="1"/>
  <c r="R13" i="1" s="1"/>
  <c r="R17" i="1" s="1"/>
  <c r="H18" i="1"/>
  <c r="R18" i="1" s="1"/>
  <c r="R22" i="1" s="1"/>
  <c r="H23" i="1"/>
  <c r="R23" i="1" s="1"/>
  <c r="R27" i="1" s="1"/>
  <c r="H28" i="1"/>
  <c r="R28" i="1" s="1"/>
  <c r="G32" i="1"/>
  <c r="H33" i="1"/>
  <c r="R33" i="1" s="1"/>
  <c r="G37" i="1"/>
  <c r="I36" i="7" l="1"/>
  <c r="S36" i="7" s="1"/>
  <c r="I11" i="7"/>
  <c r="S11" i="7" s="1"/>
  <c r="H39" i="7"/>
  <c r="D39" i="7"/>
  <c r="P39" i="7"/>
  <c r="O39" i="7"/>
  <c r="E39" i="7"/>
  <c r="I39" i="7"/>
  <c r="N39" i="7"/>
  <c r="F39" i="7"/>
  <c r="I11" i="6"/>
  <c r="S11" i="6" s="1"/>
  <c r="I26" i="6"/>
  <c r="S26" i="6" s="1"/>
  <c r="I36" i="6"/>
  <c r="S36" i="6" s="1"/>
  <c r="H39" i="6"/>
  <c r="E39" i="6"/>
  <c r="I39" i="6"/>
  <c r="F39" i="6"/>
  <c r="N39" i="6"/>
  <c r="O39" i="6"/>
  <c r="P39" i="6"/>
  <c r="D39" i="6"/>
  <c r="E39" i="5"/>
  <c r="N39" i="5"/>
  <c r="F39" i="5"/>
  <c r="O39" i="5"/>
  <c r="D39" i="5"/>
  <c r="P39" i="5"/>
  <c r="I31" i="5"/>
  <c r="S31" i="5" s="1"/>
  <c r="H39" i="5"/>
  <c r="I26" i="5"/>
  <c r="S26" i="5" s="1"/>
  <c r="I11" i="5"/>
  <c r="S11" i="5" s="1"/>
  <c r="I16" i="4"/>
  <c r="S16" i="4" s="1"/>
  <c r="H39" i="4"/>
  <c r="I26" i="4"/>
  <c r="S26" i="4" s="1"/>
  <c r="I21" i="4"/>
  <c r="S21" i="4" s="1"/>
  <c r="D39" i="4"/>
  <c r="P39" i="4"/>
  <c r="E39" i="4"/>
  <c r="I39" i="4"/>
  <c r="F39" i="4"/>
  <c r="N39" i="4"/>
  <c r="O39" i="4"/>
  <c r="I11" i="4"/>
  <c r="S11" i="4" s="1"/>
  <c r="E39" i="3"/>
  <c r="F39" i="3"/>
  <c r="O39" i="3"/>
  <c r="P39" i="3"/>
  <c r="N39" i="3"/>
  <c r="D39" i="3"/>
  <c r="H39" i="3"/>
  <c r="I21" i="3"/>
  <c r="S21" i="3" s="1"/>
  <c r="I31" i="3"/>
  <c r="S31" i="3" s="1"/>
  <c r="I16" i="2"/>
  <c r="S16" i="2" s="1"/>
  <c r="I21" i="2"/>
  <c r="S21" i="2" s="1"/>
  <c r="D39" i="2"/>
  <c r="P39" i="2"/>
  <c r="O39" i="2"/>
  <c r="E39" i="2"/>
  <c r="I39" i="2"/>
  <c r="F39" i="2"/>
  <c r="N39" i="2"/>
  <c r="I31" i="2"/>
  <c r="S31" i="2" s="1"/>
  <c r="I26" i="2"/>
  <c r="S26" i="2" s="1"/>
  <c r="H39" i="2"/>
  <c r="H32" i="1"/>
  <c r="D32" i="1"/>
  <c r="P32" i="1"/>
  <c r="O32" i="1"/>
  <c r="F32" i="1"/>
  <c r="R32" i="1"/>
  <c r="N32" i="1"/>
  <c r="E32" i="1"/>
  <c r="G39" i="1"/>
  <c r="H27" i="1"/>
  <c r="I26" i="1" s="1"/>
  <c r="S26" i="1" s="1"/>
  <c r="H22" i="1"/>
  <c r="I21" i="1" s="1"/>
  <c r="S21" i="1" s="1"/>
  <c r="H17" i="1"/>
  <c r="I16" i="1" s="1"/>
  <c r="S16" i="1" s="1"/>
  <c r="H37" i="1"/>
  <c r="D37" i="1"/>
  <c r="P37" i="1"/>
  <c r="O37" i="1"/>
  <c r="F37" i="1"/>
  <c r="R37" i="1"/>
  <c r="N37" i="1"/>
  <c r="E37" i="1"/>
  <c r="Q39" i="1"/>
  <c r="D12" i="1"/>
  <c r="P12" i="1"/>
  <c r="H12" i="1"/>
  <c r="O12" i="1"/>
  <c r="F12" i="1"/>
  <c r="R12" i="1"/>
  <c r="R39" i="1" s="1"/>
  <c r="N12" i="1"/>
  <c r="E12" i="1"/>
  <c r="I41" i="7" l="1"/>
  <c r="S39" i="7"/>
  <c r="S41" i="7" s="1"/>
  <c r="S39" i="6"/>
  <c r="S41" i="6" s="1"/>
  <c r="I41" i="6"/>
  <c r="I39" i="5"/>
  <c r="I41" i="4"/>
  <c r="S39" i="4"/>
  <c r="S41" i="4" s="1"/>
  <c r="I39" i="3"/>
  <c r="I41" i="2"/>
  <c r="S39" i="2"/>
  <c r="S41" i="2" s="1"/>
  <c r="I36" i="1"/>
  <c r="S36" i="1" s="1"/>
  <c r="N39" i="1"/>
  <c r="F39" i="1"/>
  <c r="I39" i="1"/>
  <c r="E39" i="1"/>
  <c r="P39" i="1"/>
  <c r="D39" i="1"/>
  <c r="O39" i="1"/>
  <c r="I31" i="1"/>
  <c r="S31" i="1" s="1"/>
  <c r="I11" i="1"/>
  <c r="S11" i="1" s="1"/>
  <c r="H39" i="1"/>
  <c r="S39" i="5" l="1"/>
  <c r="S41" i="5" s="1"/>
  <c r="I41" i="5"/>
  <c r="S39" i="3"/>
  <c r="S41" i="3" s="1"/>
  <c r="I41" i="3"/>
  <c r="I41" i="1"/>
  <c r="S39" i="1"/>
  <c r="S41" i="1" s="1"/>
</calcChain>
</file>

<file path=xl/sharedStrings.xml><?xml version="1.0" encoding="utf-8"?>
<sst xmlns="http://schemas.openxmlformats.org/spreadsheetml/2006/main" count="768" uniqueCount="215">
  <si>
    <t>Česká kuželkářská
asociace</t>
  </si>
  <si>
    <t>Zápis o utkání</t>
  </si>
  <si>
    <t xml:space="preserve">Kuželna:  </t>
  </si>
  <si>
    <t>Eden 3-4</t>
  </si>
  <si>
    <t>Datum:  </t>
  </si>
  <si>
    <t>18.9.2018</t>
  </si>
  <si>
    <t>Domácí</t>
  </si>
  <si>
    <t>KK Slavia D</t>
  </si>
  <si>
    <t>Hosté</t>
  </si>
  <si>
    <t>TJ Radlice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</si>
  <si>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</si>
  <si>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</si>
  <si>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</si>
  <si>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</si>
  <si>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</si>
  <si>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</si>
  <si>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</si>
  <si>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</si>
  <si>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</si>
  <si>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</si>
  <si>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</si>
  <si>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Kocan</t>
  </si>
  <si>
    <t>Kamín</t>
  </si>
  <si>
    <t>Josef</t>
  </si>
  <si>
    <t>Jan</t>
  </si>
  <si>
    <t>Mareš</t>
  </si>
  <si>
    <t>Lehner</t>
  </si>
  <si>
    <t>Milan</t>
  </si>
  <si>
    <t>Lukáš</t>
  </si>
  <si>
    <t>Kryda</t>
  </si>
  <si>
    <t>Kofroň</t>
  </si>
  <si>
    <t>Jiří</t>
  </si>
  <si>
    <t>Leoš</t>
  </si>
  <si>
    <t>Beneš</t>
  </si>
  <si>
    <t>Michal</t>
  </si>
  <si>
    <t>Miloš</t>
  </si>
  <si>
    <t>Radek</t>
  </si>
  <si>
    <t>Marek</t>
  </si>
  <si>
    <t>Celkový výkon družstva  </t>
  </si>
  <si>
    <t>Vedoucí družstva         Jméno:</t>
  </si>
  <si>
    <t>Jiří Kryda</t>
  </si>
  <si>
    <t>Bodový zisk</t>
  </si>
  <si>
    <t>Miloš Beneš</t>
  </si>
  <si>
    <t>Podpis:</t>
  </si>
  <si>
    <t>Rozhodčí</t>
  </si>
  <si>
    <t>Jméno:</t>
  </si>
  <si>
    <t>Číslo průkazu:</t>
  </si>
  <si>
    <t>Čas zahájení utkání:  </t>
  </si>
  <si>
    <t>17:30</t>
  </si>
  <si>
    <t>Teplota na kuželně:  </t>
  </si>
  <si>
    <t>Čas ukončení utkání:  </t>
  </si>
  <si>
    <t>22:30</t>
  </si>
  <si>
    <t>Počet diváků:  </t>
  </si>
  <si>
    <t>Platnost kolaudačního protokolu:  </t>
  </si>
  <si>
    <t>29.8.2019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</si>
  <si>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</si>
  <si>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</si>
  <si>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</si>
  <si>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</si>
  <si>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</si>
  <si>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</si>
  <si>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</si>
  <si>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</si>
  <si>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</si>
  <si>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</si>
  <si>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 xml:space="preserve">18.9.2018 </t>
  </si>
  <si>
    <t xml:space="preserve">17.9.2018 </t>
  </si>
  <si>
    <t>Stellnerová Karolína</t>
  </si>
  <si>
    <t>Opatovsky Petr</t>
  </si>
  <si>
    <t>11.8.2021</t>
  </si>
  <si>
    <t>19:30</t>
  </si>
  <si>
    <t>17:00</t>
  </si>
  <si>
    <t>Jiří Bendl</t>
  </si>
  <si>
    <t>Pavel Váňa</t>
  </si>
  <si>
    <t>Miloslav</t>
  </si>
  <si>
    <t>Tomáš</t>
  </si>
  <si>
    <t>Dušek</t>
  </si>
  <si>
    <t>Kazimour</t>
  </si>
  <si>
    <t>Otakar</t>
  </si>
  <si>
    <t>Hana</t>
  </si>
  <si>
    <t>Jakoubek</t>
  </si>
  <si>
    <t>Křemenová</t>
  </si>
  <si>
    <t>Eva</t>
  </si>
  <si>
    <t>Pavel</t>
  </si>
  <si>
    <t>Kozáková</t>
  </si>
  <si>
    <t>Váňa</t>
  </si>
  <si>
    <t>Vladislav</t>
  </si>
  <si>
    <t>Bendl</t>
  </si>
  <si>
    <t>Škrabal</t>
  </si>
  <si>
    <t>Habr</t>
  </si>
  <si>
    <t>Pokorný</t>
  </si>
  <si>
    <t>Dana</t>
  </si>
  <si>
    <t>Karolína</t>
  </si>
  <si>
    <t>Školová</t>
  </si>
  <si>
    <t>Stellnerová</t>
  </si>
  <si>
    <t>SK Uhelné sklady C</t>
  </si>
  <si>
    <t>SK Žižkov C</t>
  </si>
  <si>
    <t>17.9.2018</t>
  </si>
  <si>
    <t>Žižkov 1-4</t>
  </si>
  <si>
    <t>17.30</t>
  </si>
  <si>
    <t>Málek</t>
  </si>
  <si>
    <t>Tumpach</t>
  </si>
  <si>
    <t>Vlastimil</t>
  </si>
  <si>
    <t>Novák</t>
  </si>
  <si>
    <t xml:space="preserve">Bočánek </t>
  </si>
  <si>
    <t>Jindřich</t>
  </si>
  <si>
    <t>Mudra</t>
  </si>
  <si>
    <t>Petr</t>
  </si>
  <si>
    <t>Brada</t>
  </si>
  <si>
    <t>Míchal</t>
  </si>
  <si>
    <t>Černý</t>
  </si>
  <si>
    <t>Jaroslav</t>
  </si>
  <si>
    <t>Adam</t>
  </si>
  <si>
    <t>Vondrák</t>
  </si>
  <si>
    <t>Rajnoch</t>
  </si>
  <si>
    <t>Deno</t>
  </si>
  <si>
    <t>Miroslav</t>
  </si>
  <si>
    <t>Klos</t>
  </si>
  <si>
    <t>DP A</t>
  </si>
  <si>
    <t>Uhelné sklady B</t>
  </si>
  <si>
    <t>Zvon</t>
  </si>
  <si>
    <t>Prosím dopsat hráče na soupisku Aleš Král.</t>
  </si>
  <si>
    <t>Finger</t>
  </si>
  <si>
    <t>Šipl</t>
  </si>
  <si>
    <t>Karel</t>
  </si>
  <si>
    <t>Vladimír</t>
  </si>
  <si>
    <t>WOLF</t>
  </si>
  <si>
    <t>JAHELKA</t>
  </si>
  <si>
    <t>Aleš</t>
  </si>
  <si>
    <t>HAVRÁNEK</t>
  </si>
  <si>
    <t>KRÁL</t>
  </si>
  <si>
    <t>FINGER</t>
  </si>
  <si>
    <t>ŠIPL</t>
  </si>
  <si>
    <t>Blanka</t>
  </si>
  <si>
    <t>HOLADA</t>
  </si>
  <si>
    <t>KOUBOVÁ</t>
  </si>
  <si>
    <t>Luboš</t>
  </si>
  <si>
    <t>JANATA</t>
  </si>
  <si>
    <t>MARUNA</t>
  </si>
  <si>
    <t>Roman</t>
  </si>
  <si>
    <t>POLÁK</t>
  </si>
  <si>
    <t>HRDLIČKA</t>
  </si>
  <si>
    <t>TJ Sokol Praha-Vršovice B</t>
  </si>
  <si>
    <t>KK Slavoj Praha D</t>
  </si>
  <si>
    <t>20.09.2018</t>
  </si>
  <si>
    <t>Žižkov 1 - 4</t>
  </si>
  <si>
    <t>20.9.2018</t>
  </si>
  <si>
    <t>Datum a podpis rozhodčího:</t>
  </si>
  <si>
    <t>26.7.2021</t>
  </si>
  <si>
    <t>22:10</t>
  </si>
  <si>
    <t>Vojtěch Máca</t>
  </si>
  <si>
    <t>Stanislava Sábová</t>
  </si>
  <si>
    <t>Jindra</t>
  </si>
  <si>
    <t>Pleticha</t>
  </si>
  <si>
    <t>Kafková</t>
  </si>
  <si>
    <t>Vojtěch</t>
  </si>
  <si>
    <t>Máca</t>
  </si>
  <si>
    <t>Štich</t>
  </si>
  <si>
    <t>Zdenka</t>
  </si>
  <si>
    <t>Stanislava</t>
  </si>
  <si>
    <t>Cachová</t>
  </si>
  <si>
    <t>Sábová</t>
  </si>
  <si>
    <t>Jitka</t>
  </si>
  <si>
    <t>Čihák</t>
  </si>
  <si>
    <t>Kudějová</t>
  </si>
  <si>
    <t>Libor</t>
  </si>
  <si>
    <t>Povýšil</t>
  </si>
  <si>
    <t>Vlasta</t>
  </si>
  <si>
    <t>Mašek</t>
  </si>
  <si>
    <t>Nováková</t>
  </si>
  <si>
    <t>KK Konstruktiva D</t>
  </si>
  <si>
    <t>SK Uhelné sklady D</t>
  </si>
  <si>
    <t>SK Uhelné sklady Praha</t>
  </si>
  <si>
    <t>Kuželna:</t>
  </si>
  <si>
    <t>Nowaková</t>
  </si>
  <si>
    <t>Kohoutová</t>
  </si>
  <si>
    <t>Jarmila</t>
  </si>
  <si>
    <t>Matyska</t>
  </si>
  <si>
    <t>Zimáková</t>
  </si>
  <si>
    <t>Václav</t>
  </si>
  <si>
    <t>Miluše</t>
  </si>
  <si>
    <t>Jícha</t>
  </si>
  <si>
    <t xml:space="preserve">Anna </t>
  </si>
  <si>
    <t>Erben</t>
  </si>
  <si>
    <t>Novotná</t>
  </si>
  <si>
    <t>Nowak</t>
  </si>
  <si>
    <t>Mařánková</t>
  </si>
  <si>
    <t>Zdeněk</t>
  </si>
  <si>
    <t>Irena</t>
  </si>
  <si>
    <t>Šrot</t>
  </si>
  <si>
    <t>Mikešová</t>
  </si>
  <si>
    <t>Zouhar</t>
  </si>
  <si>
    <t>Poláčková</t>
  </si>
  <si>
    <t>Kobylisy C</t>
  </si>
  <si>
    <t>Rudná C</t>
  </si>
  <si>
    <t>Rudná</t>
  </si>
  <si>
    <t>Fořt Michal</t>
  </si>
  <si>
    <t>Tala Jiří</t>
  </si>
  <si>
    <t>Knap</t>
  </si>
  <si>
    <t xml:space="preserve">Forman </t>
  </si>
  <si>
    <t>Jiránek</t>
  </si>
  <si>
    <t>Fořt</t>
  </si>
  <si>
    <t>Lidmila</t>
  </si>
  <si>
    <t>Kněžek</t>
  </si>
  <si>
    <t>Fořtová</t>
  </si>
  <si>
    <t>Tejnor</t>
  </si>
  <si>
    <t>Nikola</t>
  </si>
  <si>
    <t>Bernat</t>
  </si>
  <si>
    <t>Zuzánková</t>
  </si>
  <si>
    <t>Přemysl</t>
  </si>
  <si>
    <t>Jonák</t>
  </si>
  <si>
    <t>Rybka</t>
  </si>
  <si>
    <t>Slavia  C</t>
  </si>
  <si>
    <t>Slavia  B</t>
  </si>
  <si>
    <t>EDEN 1 - 2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</si>
</sst>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.&quot;"/>
    <numFmt numFmtId="165" formatCode="00000"/>
    <numFmt numFmtId="166" formatCode="0\."/>
    <numFmt numFmtId="167" formatCode="d/m/yyyy"/>
  </numFmts>
  <fonts count="40">
    <font>
      <sz val="10"/>
      <color rgb="FF000000"/>
      <name val="Arial CE"/>
    </font>
    <font>
      <sz val="9"/>
      <color rgb="FF000000"/>
      <name val="Arial CE"/>
    </font>
    <font>
      <b/>
      <sz val="9"/>
      <color rgb="FF000000"/>
      <name val="Arial CE"/>
    </font>
    <font>
      <sz val="12"/>
      <color rgb="FF000000"/>
      <name val="Arial CE"/>
    </font>
    <font>
      <b/>
      <sz val="12"/>
      <color rgb="FF000000"/>
      <name val="Arial CE"/>
    </font>
    <font>
      <b/>
      <sz val="16"/>
      <color rgb="FF000000"/>
      <name val="Arial CE"/>
    </font>
    <font>
      <b/>
      <sz val="14"/>
      <color rgb="FF000000"/>
      <name val="Arial CE"/>
    </font>
    <font>
      <b/>
      <sz val="10"/>
      <color rgb="FF000000"/>
      <name val="Arial CE"/>
    </font>
    <font>
      <sz val="8"/>
      <color rgb="FF000000"/>
      <name val="Arial CE"/>
    </font>
    <font>
      <sz val="11"/>
      <color rgb="FF000000"/>
      <name val="Arial CE"/>
    </font>
    <font>
      <sz val="14"/>
      <color rgb="FF000000"/>
      <name val="Arial CE"/>
    </font>
    <font>
      <b/>
      <sz val="20"/>
      <color rgb="FF000000"/>
      <name val="Arial CE"/>
    </font>
    <font>
      <sz val="10"/>
      <color rgb="FF000000"/>
      <name val="Arial CE"/>
    </font>
    <font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10"/>
      <color rgb="FF000000"/>
      <name val="Arial CE"/>
      <family val="2"/>
      <charset val="1"/>
    </font>
    <font>
      <sz val="9"/>
      <color rgb="FF000000"/>
      <name val="Arial CE"/>
      <family val="2"/>
      <charset val="1"/>
    </font>
    <font>
      <sz val="8"/>
      <color rgb="FF000000"/>
      <name val="Arial CE"/>
      <family val="2"/>
      <charset val="1"/>
    </font>
    <font>
      <b/>
      <sz val="10"/>
      <color rgb="FF000000"/>
      <name val="Arial CE"/>
      <family val="2"/>
      <charset val="1"/>
    </font>
    <font>
      <sz val="11"/>
      <color rgb="FF000000"/>
      <name val="Arial CE"/>
      <family val="2"/>
      <charset val="1"/>
    </font>
    <font>
      <b/>
      <sz val="16"/>
      <color rgb="FF000000"/>
      <name val="Arial CE"/>
      <family val="2"/>
      <charset val="1"/>
    </font>
    <font>
      <b/>
      <sz val="9"/>
      <color rgb="FF000000"/>
      <name val="Arial CE"/>
      <family val="2"/>
      <charset val="1"/>
    </font>
    <font>
      <b/>
      <sz val="14"/>
      <color rgb="FF000000"/>
      <name val="Arial CE"/>
      <family val="2"/>
      <charset val="1"/>
    </font>
    <font>
      <b/>
      <sz val="12"/>
      <color rgb="FF000000"/>
      <name val="Arial CE"/>
      <family val="2"/>
      <charset val="1"/>
    </font>
    <font>
      <sz val="12"/>
      <color rgb="FF000000"/>
      <name val="Arial CE"/>
      <family val="2"/>
      <charset val="1"/>
    </font>
    <font>
      <b/>
      <sz val="20"/>
      <color rgb="FF000000"/>
      <name val="Arial CE"/>
      <family val="2"/>
      <charset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indexed="26"/>
        <bgColor indexed="64"/>
      </patternFill>
    </fill>
  </fills>
  <borders count="1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12" fillId="2" borderId="0"/>
    <xf numFmtId="0" fontId="13" fillId="2" borderId="0"/>
    <xf numFmtId="0" fontId="29" fillId="2" borderId="0"/>
  </cellStyleXfs>
  <cellXfs count="479"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2" fillId="3" borderId="1" xfId="0" applyFont="1" applyFill="1" applyBorder="1" applyAlignment="1" applyProtection="1">
      <alignment horizontal="left" vertical="top" indent="1"/>
      <protection hidden="1"/>
    </xf>
    <xf numFmtId="0" fontId="1" fillId="2" borderId="2" xfId="0" applyFont="1" applyFill="1" applyBorder="1" applyAlignment="1" applyProtection="1">
      <alignment horizontal="center" vertical="top"/>
      <protection hidden="1"/>
    </xf>
    <xf numFmtId="0" fontId="1" fillId="2" borderId="3" xfId="0" applyFont="1" applyFill="1" applyBorder="1" applyAlignment="1" applyProtection="1">
      <alignment horizontal="center" vertical="top"/>
      <protection hidden="1"/>
    </xf>
    <xf numFmtId="0" fontId="1" fillId="2" borderId="4" xfId="0" applyFont="1" applyFill="1" applyBorder="1" applyAlignment="1" applyProtection="1">
      <alignment horizontal="center" vertical="top"/>
      <protection hidden="1"/>
    </xf>
    <xf numFmtId="0" fontId="1" fillId="2" borderId="5" xfId="0" applyFont="1" applyFill="1" applyBorder="1" applyAlignment="1" applyProtection="1">
      <alignment horizontal="center" vertical="top"/>
      <protection hidden="1"/>
    </xf>
    <xf numFmtId="0" fontId="1" fillId="2" borderId="6" xfId="0" applyFont="1" applyFill="1" applyBorder="1" applyAlignment="1" applyProtection="1">
      <alignment horizontal="center" vertical="top"/>
      <protection hidden="1"/>
    </xf>
    <xf numFmtId="0" fontId="0" fillId="2" borderId="0" xfId="0" applyFill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0" fillId="2" borderId="13" xfId="0" applyFill="1" applyBorder="1" applyAlignment="1" applyProtection="1">
      <alignment horizontal="center" vertical="center"/>
      <protection locked="0"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2" borderId="23" xfId="0" applyFill="1" applyBorder="1" applyAlignment="1" applyProtection="1">
      <alignment vertical="center"/>
      <protection hidden="1"/>
    </xf>
    <xf numFmtId="0" fontId="2" fillId="2" borderId="24" xfId="0" applyFont="1" applyFill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6" fillId="3" borderId="28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right" indent="1"/>
      <protection hidden="1"/>
    </xf>
    <xf numFmtId="0" fontId="1" fillId="2" borderId="29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Alignment="1" applyProtection="1">
      <alignment horizontal="left" indent="1"/>
      <protection hidden="1"/>
    </xf>
    <xf numFmtId="0" fontId="1" fillId="2" borderId="30" xfId="0" applyFont="1" applyFill="1" applyBorder="1" applyAlignment="1" applyProtection="1">
      <alignment horizontal="left" indent="1"/>
      <protection hidden="1"/>
    </xf>
    <xf numFmtId="0" fontId="1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1" fillId="2" borderId="33" xfId="0" applyFont="1" applyFill="1" applyBorder="1" applyAlignment="1" applyProtection="1">
      <alignment horizontal="left" indent="1"/>
      <protection hidden="1"/>
    </xf>
    <xf numFmtId="0" fontId="0" fillId="2" borderId="34" xfId="0" applyFill="1" applyBorder="1" applyProtection="1"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left" indent="1"/>
      <protection hidden="1"/>
    </xf>
    <xf numFmtId="0" fontId="1" fillId="2" borderId="36" xfId="0" applyFont="1" applyFill="1" applyBorder="1" applyAlignment="1" applyProtection="1">
      <alignment horizontal="left" indent="1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1" fillId="2" borderId="38" xfId="0" applyFont="1" applyFill="1" applyBorder="1" applyAlignment="1" applyProtection="1">
      <alignment horizontal="left" indent="1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9" xfId="0" applyFont="1" applyFill="1" applyBorder="1" applyAlignment="1" applyProtection="1">
      <alignment horizontal="center"/>
      <protection hidden="1"/>
    </xf>
    <xf numFmtId="0" fontId="1" fillId="2" borderId="40" xfId="0" applyFont="1" applyFill="1" applyBorder="1" applyAlignment="1" applyProtection="1">
      <alignment horizontal="left" indent="1"/>
      <protection hidden="1"/>
    </xf>
    <xf numFmtId="0" fontId="1" fillId="2" borderId="41" xfId="0" applyFont="1" applyFill="1" applyBorder="1" applyAlignment="1" applyProtection="1">
      <alignment horizontal="center"/>
      <protection hidden="1"/>
    </xf>
    <xf numFmtId="0" fontId="0" fillId="2" borderId="42" xfId="0" applyFill="1" applyBorder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left" indent="1"/>
      <protection hidden="1"/>
    </xf>
    <xf numFmtId="0" fontId="7" fillId="2" borderId="29" xfId="0" applyFont="1" applyFill="1" applyBorder="1" applyAlignment="1" applyProtection="1">
      <alignment horizontal="left" indent="1"/>
      <protection hidden="1"/>
    </xf>
    <xf numFmtId="0" fontId="0" fillId="2" borderId="43" xfId="0" applyFill="1" applyBorder="1" applyAlignment="1" applyProtection="1">
      <alignment horizontal="left" indent="1"/>
      <protection hidden="1"/>
    </xf>
    <xf numFmtId="0" fontId="0" fillId="2" borderId="44" xfId="0" applyFill="1" applyBorder="1" applyAlignment="1" applyProtection="1">
      <alignment horizontal="left" wrapText="1" indent="1"/>
      <protection hidden="1"/>
    </xf>
    <xf numFmtId="0" fontId="0" fillId="2" borderId="45" xfId="0" applyFill="1" applyBorder="1" applyAlignment="1" applyProtection="1">
      <alignment horizontal="left" wrapText="1" indent="1"/>
      <protection hidden="1"/>
    </xf>
    <xf numFmtId="0" fontId="1" fillId="2" borderId="46" xfId="0" applyFont="1" applyFill="1" applyBorder="1" applyProtection="1">
      <protection hidden="1"/>
    </xf>
    <xf numFmtId="0" fontId="1" fillId="2" borderId="46" xfId="0" applyFont="1" applyFill="1" applyBorder="1" applyAlignment="1" applyProtection="1">
      <alignment horizontal="right"/>
      <protection hidden="1"/>
    </xf>
    <xf numFmtId="164" fontId="1" fillId="2" borderId="47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164" fontId="1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8" fillId="2" borderId="48" xfId="0" applyFont="1" applyFill="1" applyBorder="1" applyAlignment="1" applyProtection="1">
      <alignment horizontal="center" vertical="center"/>
      <protection locked="0" hidden="1"/>
    </xf>
    <xf numFmtId="0" fontId="3" fillId="2" borderId="51" xfId="0" applyFont="1" applyFill="1" applyBorder="1" applyAlignment="1" applyProtection="1">
      <alignment horizontal="left" vertical="top" indent="1"/>
      <protection locked="0" hidden="1"/>
    </xf>
    <xf numFmtId="0" fontId="3" fillId="2" borderId="52" xfId="0" applyFont="1" applyFill="1" applyBorder="1" applyAlignment="1" applyProtection="1">
      <alignment horizontal="left" vertical="top" indent="1"/>
      <protection locked="0" hidden="1"/>
    </xf>
    <xf numFmtId="0" fontId="3" fillId="2" borderId="53" xfId="0" applyFont="1" applyFill="1" applyBorder="1" applyAlignment="1" applyProtection="1">
      <alignment horizontal="left" vertical="top" indent="1"/>
      <protection locked="0" hidden="1"/>
    </xf>
    <xf numFmtId="0" fontId="3" fillId="2" borderId="54" xfId="0" applyFont="1" applyFill="1" applyBorder="1" applyAlignment="1" applyProtection="1">
      <alignment horizontal="left" vertical="top" indent="1"/>
      <protection locked="0"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3" fillId="2" borderId="49" xfId="0" applyFont="1" applyFill="1" applyBorder="1" applyAlignment="1" applyProtection="1">
      <alignment horizontal="left" vertical="center" indent="1"/>
      <protection locked="0" hidden="1"/>
    </xf>
    <xf numFmtId="0" fontId="3" fillId="2" borderId="50" xfId="0" applyFont="1" applyFill="1" applyBorder="1" applyAlignment="1" applyProtection="1">
      <alignment horizontal="left" vertical="center" indent="1"/>
      <protection locked="0" hidden="1"/>
    </xf>
    <xf numFmtId="0" fontId="3" fillId="2" borderId="51" xfId="0" applyFont="1" applyFill="1" applyBorder="1" applyAlignment="1" applyProtection="1">
      <alignment horizontal="left" vertical="center" indent="1"/>
      <protection locked="0" hidden="1"/>
    </xf>
    <xf numFmtId="0" fontId="3" fillId="2" borderId="52" xfId="0" applyFont="1" applyFill="1" applyBorder="1" applyAlignment="1" applyProtection="1">
      <alignment horizontal="left" vertical="center" indent="1"/>
      <protection locked="0" hidden="1"/>
    </xf>
    <xf numFmtId="165" fontId="9" fillId="2" borderId="55" xfId="0" applyNumberFormat="1" applyFont="1" applyFill="1" applyBorder="1" applyAlignment="1" applyProtection="1">
      <alignment horizontal="left" vertical="center" indent="1"/>
      <protection locked="0" hidden="1"/>
    </xf>
    <xf numFmtId="165" fontId="0" fillId="2" borderId="56" xfId="0" applyNumberFormat="1" applyFill="1" applyBorder="1" applyAlignment="1" applyProtection="1">
      <alignment horizontal="left" vertical="center" indent="1"/>
      <protection locked="0" hidden="1"/>
    </xf>
    <xf numFmtId="0" fontId="1" fillId="2" borderId="59" xfId="0" applyFont="1" applyFill="1" applyBorder="1" applyAlignment="1" applyProtection="1">
      <alignment horizontal="center"/>
      <protection hidden="1"/>
    </xf>
    <xf numFmtId="0" fontId="1" fillId="2" borderId="60" xfId="0" applyFont="1" applyFill="1" applyBorder="1" applyAlignment="1" applyProtection="1">
      <alignment horizontal="center"/>
      <protection hidden="1"/>
    </xf>
    <xf numFmtId="0" fontId="1" fillId="2" borderId="57" xfId="0" applyFont="1" applyFill="1" applyBorder="1" applyAlignment="1" applyProtection="1">
      <alignment horizontal="center" vertical="center" wrapText="1"/>
      <protection hidden="1"/>
    </xf>
    <xf numFmtId="0" fontId="1" fillId="2" borderId="58" xfId="0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left" indent="1"/>
      <protection hidden="1"/>
    </xf>
    <xf numFmtId="0" fontId="0" fillId="2" borderId="50" xfId="0" applyFill="1" applyBorder="1" applyAlignment="1" applyProtection="1">
      <alignment horizontal="left" indent="1"/>
      <protection hidden="1"/>
    </xf>
    <xf numFmtId="0" fontId="1" fillId="2" borderId="61" xfId="0" applyFont="1" applyFill="1" applyBorder="1" applyAlignment="1" applyProtection="1">
      <alignment horizontal="left" indent="1"/>
      <protection hidden="1"/>
    </xf>
    <xf numFmtId="0" fontId="0" fillId="2" borderId="62" xfId="0" applyFill="1" applyBorder="1" applyAlignment="1" applyProtection="1">
      <alignment horizontal="left" indent="1"/>
      <protection hidden="1"/>
    </xf>
    <xf numFmtId="0" fontId="1" fillId="2" borderId="63" xfId="0" applyFont="1" applyFill="1" applyBorder="1" applyAlignment="1" applyProtection="1">
      <alignment horizontal="center"/>
      <protection hidden="1"/>
    </xf>
    <xf numFmtId="0" fontId="1" fillId="2" borderId="64" xfId="0" applyFont="1" applyFill="1" applyBorder="1" applyAlignment="1" applyProtection="1">
      <alignment horizontal="center"/>
      <protection hidden="1"/>
    </xf>
    <xf numFmtId="0" fontId="1" fillId="2" borderId="65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3" xfId="0" applyFont="1" applyFill="1" applyBorder="1" applyAlignment="1" applyProtection="1">
      <alignment horizontal="left" vertical="center" indent="1"/>
      <protection locked="0" hidden="1"/>
    </xf>
    <xf numFmtId="0" fontId="10" fillId="3" borderId="24" xfId="0" applyFont="1" applyFill="1" applyBorder="1" applyAlignment="1" applyProtection="1">
      <alignment horizontal="left" vertical="center" indent="1"/>
      <protection locked="0" hidden="1"/>
    </xf>
    <xf numFmtId="0" fontId="3" fillId="2" borderId="66" xfId="0" applyFont="1" applyFill="1" applyBorder="1" applyAlignment="1" applyProtection="1">
      <alignment horizontal="left" indent="1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14" fontId="3" fillId="2" borderId="66" xfId="0" applyNumberFormat="1" applyFont="1" applyFill="1" applyBorder="1" applyAlignment="1" applyProtection="1">
      <alignment horizontal="center"/>
      <protection locked="0" hidden="1"/>
    </xf>
    <xf numFmtId="0" fontId="3" fillId="2" borderId="66" xfId="0" applyFont="1" applyFill="1" applyBorder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2" borderId="67" xfId="0" applyFont="1" applyFill="1" applyBorder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0" fillId="2" borderId="70" xfId="0" applyFill="1" applyBorder="1" applyAlignment="1" applyProtection="1">
      <alignment horizontal="left" indent="1"/>
      <protection hidden="1"/>
    </xf>
    <xf numFmtId="0" fontId="0" fillId="2" borderId="46" xfId="0" applyFill="1" applyBorder="1" applyAlignment="1" applyProtection="1">
      <alignment horizontal="left" indent="1"/>
      <protection hidden="1"/>
    </xf>
    <xf numFmtId="0" fontId="0" fillId="2" borderId="71" xfId="0" applyFill="1" applyBorder="1" applyAlignment="1" applyProtection="1">
      <alignment horizontal="left" indent="1"/>
      <protection hidden="1"/>
    </xf>
    <xf numFmtId="0" fontId="9" fillId="2" borderId="66" xfId="0" applyFont="1" applyFill="1" applyBorder="1" applyProtection="1">
      <protection locked="0" hidden="1"/>
    </xf>
    <xf numFmtId="0" fontId="1" fillId="2" borderId="43" xfId="0" applyFont="1" applyFill="1" applyBorder="1" applyAlignment="1" applyProtection="1">
      <alignment horizontal="left" vertical="top" wrapText="1" indent="1"/>
      <protection locked="0" hidden="1"/>
    </xf>
    <xf numFmtId="0" fontId="1" fillId="2" borderId="44" xfId="0" applyFont="1" applyFill="1" applyBorder="1" applyAlignment="1" applyProtection="1">
      <alignment horizontal="left" vertical="top" wrapText="1" indent="1"/>
      <protection locked="0" hidden="1"/>
    </xf>
    <xf numFmtId="0" fontId="1" fillId="2" borderId="45" xfId="0" applyFont="1" applyFill="1" applyBorder="1" applyAlignment="1" applyProtection="1">
      <alignment horizontal="left" vertical="top" wrapText="1" indent="1"/>
      <protection locked="0" hidden="1"/>
    </xf>
    <xf numFmtId="0" fontId="9" fillId="2" borderId="66" xfId="0" applyFont="1" applyFill="1" applyBorder="1" applyAlignment="1" applyProtection="1">
      <alignment horizontal="center"/>
      <protection locked="0" hidden="1"/>
    </xf>
    <xf numFmtId="0" fontId="9" fillId="2" borderId="68" xfId="0" applyFont="1" applyFill="1" applyBorder="1" applyAlignment="1" applyProtection="1">
      <alignment horizontal="center"/>
      <protection locked="0" hidden="1"/>
    </xf>
    <xf numFmtId="0" fontId="0" fillId="2" borderId="69" xfId="0" applyFill="1" applyBorder="1" applyAlignment="1" applyProtection="1">
      <alignment horizontal="left" indent="1"/>
      <protection locked="0" hidden="1"/>
    </xf>
    <xf numFmtId="0" fontId="0" fillId="2" borderId="66" xfId="0" applyFill="1" applyBorder="1" applyProtection="1">
      <protection locked="0" hidden="1"/>
    </xf>
    <xf numFmtId="0" fontId="0" fillId="2" borderId="68" xfId="0" applyFill="1" applyBorder="1" applyProtection="1">
      <protection locked="0" hidden="1"/>
    </xf>
    <xf numFmtId="0" fontId="9" fillId="2" borderId="66" xfId="0" applyFont="1" applyFill="1" applyBorder="1" applyAlignment="1" applyProtection="1">
      <alignment horizontal="left" indent="1"/>
      <protection locked="0" hidden="1"/>
    </xf>
    <xf numFmtId="0" fontId="1" fillId="2" borderId="72" xfId="0" applyFont="1" applyFill="1" applyBorder="1" applyAlignment="1" applyProtection="1">
      <alignment horizontal="left" vertical="center"/>
      <protection locked="0" hidden="1"/>
    </xf>
    <xf numFmtId="0" fontId="1" fillId="2" borderId="73" xfId="0" applyFont="1" applyFill="1" applyBorder="1" applyAlignment="1" applyProtection="1">
      <alignment horizontal="left" vertical="center"/>
      <protection locked="0" hidden="1"/>
    </xf>
    <xf numFmtId="0" fontId="1" fillId="2" borderId="74" xfId="0" applyFont="1" applyFill="1" applyBorder="1" applyAlignment="1" applyProtection="1">
      <alignment horizontal="left" vertical="center"/>
      <protection locked="0" hidden="1"/>
    </xf>
    <xf numFmtId="0" fontId="12" fillId="2" borderId="0" xfId="1" applyFill="1"/>
    <xf numFmtId="0" fontId="12" fillId="2" borderId="0" xfId="1" applyFill="1" applyProtection="1">
      <protection hidden="1"/>
    </xf>
    <xf numFmtId="0" fontId="12" fillId="2" borderId="69" xfId="1" applyFill="1" applyBorder="1" applyAlignment="1" applyProtection="1">
      <alignment horizontal="left" indent="1"/>
      <protection locked="0" hidden="1"/>
    </xf>
    <xf numFmtId="0" fontId="1" fillId="2" borderId="46" xfId="1" applyFont="1" applyFill="1" applyBorder="1" applyAlignment="1" applyProtection="1">
      <alignment horizontal="right"/>
      <protection hidden="1"/>
    </xf>
    <xf numFmtId="0" fontId="1" fillId="2" borderId="46" xfId="1" applyFont="1" applyFill="1" applyBorder="1" applyProtection="1">
      <protection hidden="1"/>
    </xf>
    <xf numFmtId="0" fontId="1" fillId="2" borderId="45" xfId="1" applyFont="1" applyFill="1" applyBorder="1" applyAlignment="1" applyProtection="1">
      <alignment horizontal="left" vertical="top" wrapText="1" indent="1"/>
      <protection locked="0" hidden="1"/>
    </xf>
    <xf numFmtId="0" fontId="1" fillId="2" borderId="44" xfId="1" applyFont="1" applyFill="1" applyBorder="1" applyAlignment="1" applyProtection="1">
      <alignment horizontal="left" vertical="top" wrapText="1" indent="1"/>
      <protection locked="0" hidden="1"/>
    </xf>
    <xf numFmtId="0" fontId="1" fillId="2" borderId="43" xfId="1" applyFont="1" applyFill="1" applyBorder="1" applyAlignment="1" applyProtection="1">
      <alignment horizontal="left" vertical="top" wrapText="1" indent="1"/>
      <protection locked="0" hidden="1"/>
    </xf>
    <xf numFmtId="0" fontId="12" fillId="2" borderId="71" xfId="1" applyFill="1" applyBorder="1" applyAlignment="1" applyProtection="1">
      <alignment horizontal="left" indent="1"/>
      <protection hidden="1"/>
    </xf>
    <xf numFmtId="0" fontId="12" fillId="2" borderId="46" xfId="1" applyFill="1" applyBorder="1" applyAlignment="1" applyProtection="1">
      <alignment horizontal="left" indent="1"/>
      <protection hidden="1"/>
    </xf>
    <xf numFmtId="0" fontId="12" fillId="2" borderId="70" xfId="1" applyFill="1" applyBorder="1" applyAlignment="1" applyProtection="1">
      <alignment horizontal="left" indent="1"/>
      <protection hidden="1"/>
    </xf>
    <xf numFmtId="0" fontId="12" fillId="2" borderId="45" xfId="1" applyFill="1" applyBorder="1" applyAlignment="1" applyProtection="1">
      <alignment horizontal="left" wrapText="1" indent="1"/>
      <protection hidden="1"/>
    </xf>
    <xf numFmtId="0" fontId="12" fillId="2" borderId="44" xfId="1" applyFill="1" applyBorder="1" applyAlignment="1" applyProtection="1">
      <alignment horizontal="left" wrapText="1" indent="1"/>
      <protection hidden="1"/>
    </xf>
    <xf numFmtId="0" fontId="12" fillId="2" borderId="43" xfId="1" applyFill="1" applyBorder="1" applyAlignment="1" applyProtection="1">
      <alignment horizontal="left" indent="1"/>
      <protection hidden="1"/>
    </xf>
    <xf numFmtId="0" fontId="8" fillId="2" borderId="48" xfId="1" applyFont="1" applyFill="1" applyBorder="1" applyAlignment="1" applyProtection="1">
      <alignment horizontal="center" vertical="center"/>
      <protection locked="0" hidden="1"/>
    </xf>
    <xf numFmtId="0" fontId="1" fillId="2" borderId="73" xfId="1" applyFont="1" applyFill="1" applyBorder="1" applyAlignment="1" applyProtection="1">
      <alignment horizontal="left" vertical="center"/>
      <protection locked="0" hidden="1"/>
    </xf>
    <xf numFmtId="0" fontId="1" fillId="2" borderId="74" xfId="1" applyFont="1" applyFill="1" applyBorder="1" applyAlignment="1" applyProtection="1">
      <alignment horizontal="left" vertical="center"/>
      <protection locked="0" hidden="1"/>
    </xf>
    <xf numFmtId="0" fontId="1" fillId="2" borderId="72" xfId="1" applyFont="1" applyFill="1" applyBorder="1" applyAlignment="1" applyProtection="1">
      <alignment horizontal="left" vertical="center"/>
      <protection locked="0" hidden="1"/>
    </xf>
    <xf numFmtId="0" fontId="8" fillId="2" borderId="13" xfId="1" applyFont="1" applyFill="1" applyBorder="1" applyAlignment="1" applyProtection="1">
      <alignment horizontal="center" vertical="center"/>
      <protection locked="0" hidden="1"/>
    </xf>
    <xf numFmtId="164" fontId="1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" fillId="2" borderId="0" xfId="1" applyFont="1" applyFill="1" applyAlignment="1" applyProtection="1">
      <alignment horizontal="left" indent="1"/>
      <protection hidden="1"/>
    </xf>
    <xf numFmtId="164" fontId="1" fillId="2" borderId="47" xfId="1" applyNumberFormat="1" applyFont="1" applyFill="1" applyBorder="1" applyAlignment="1" applyProtection="1">
      <alignment horizontal="center" vertical="center"/>
      <protection locked="0" hidden="1"/>
    </xf>
    <xf numFmtId="0" fontId="1" fillId="2" borderId="41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center"/>
      <protection hidden="1"/>
    </xf>
    <xf numFmtId="0" fontId="1" fillId="2" borderId="34" xfId="1" applyFont="1" applyFill="1" applyBorder="1" applyAlignment="1" applyProtection="1">
      <alignment horizontal="left" indent="1"/>
      <protection hidden="1"/>
    </xf>
    <xf numFmtId="0" fontId="1" fillId="2" borderId="33" xfId="1" applyFont="1" applyFill="1" applyBorder="1" applyAlignment="1" applyProtection="1">
      <alignment horizontal="left" indent="1"/>
      <protection hidden="1"/>
    </xf>
    <xf numFmtId="0" fontId="1" fillId="2" borderId="35" xfId="1" applyFont="1" applyFill="1" applyBorder="1" applyAlignment="1" applyProtection="1">
      <alignment horizontal="center"/>
      <protection hidden="1"/>
    </xf>
    <xf numFmtId="0" fontId="12" fillId="2" borderId="34" xfId="1" applyFill="1" applyBorder="1" applyProtection="1">
      <protection hidden="1"/>
    </xf>
    <xf numFmtId="0" fontId="1" fillId="2" borderId="39" xfId="1" applyFont="1" applyFill="1" applyBorder="1" applyAlignment="1" applyProtection="1">
      <alignment horizontal="center"/>
      <protection hidden="1"/>
    </xf>
    <xf numFmtId="0" fontId="1" fillId="2" borderId="37" xfId="1" applyFont="1" applyFill="1" applyBorder="1" applyAlignment="1" applyProtection="1">
      <alignment horizontal="center"/>
      <protection hidden="1"/>
    </xf>
    <xf numFmtId="0" fontId="1" fillId="2" borderId="40" xfId="1" applyFont="1" applyFill="1" applyBorder="1" applyAlignment="1" applyProtection="1">
      <alignment horizontal="left" indent="1"/>
      <protection hidden="1"/>
    </xf>
    <xf numFmtId="0" fontId="1" fillId="2" borderId="31" xfId="1" applyFont="1" applyFill="1" applyBorder="1" applyAlignment="1" applyProtection="1">
      <alignment horizontal="left" indent="1"/>
      <protection hidden="1"/>
    </xf>
    <xf numFmtId="0" fontId="12" fillId="2" borderId="42" xfId="1" applyFill="1" applyBorder="1" applyAlignment="1" applyProtection="1">
      <alignment horizontal="left" indent="1"/>
      <protection hidden="1"/>
    </xf>
    <xf numFmtId="0" fontId="1" fillId="2" borderId="32" xfId="1" applyFont="1" applyFill="1" applyBorder="1" applyAlignment="1" applyProtection="1">
      <alignment horizontal="left" indent="1"/>
      <protection hidden="1"/>
    </xf>
    <xf numFmtId="0" fontId="1" fillId="2" borderId="38" xfId="1" applyFont="1" applyFill="1" applyBorder="1" applyAlignment="1" applyProtection="1">
      <alignment horizontal="left" indent="1"/>
      <protection hidden="1"/>
    </xf>
    <xf numFmtId="0" fontId="1" fillId="2" borderId="36" xfId="1" applyFont="1" applyFill="1" applyBorder="1" applyAlignment="1" applyProtection="1">
      <alignment horizontal="left" indent="1"/>
      <protection hidden="1"/>
    </xf>
    <xf numFmtId="0" fontId="1" fillId="2" borderId="30" xfId="1" applyFont="1" applyFill="1" applyBorder="1" applyAlignment="1" applyProtection="1">
      <alignment horizontal="left" indent="1"/>
      <protection hidden="1"/>
    </xf>
    <xf numFmtId="0" fontId="7" fillId="2" borderId="0" xfId="1" applyFont="1" applyFill="1" applyAlignment="1" applyProtection="1">
      <alignment horizontal="left" indent="1"/>
      <protection hidden="1"/>
    </xf>
    <xf numFmtId="0" fontId="7" fillId="2" borderId="29" xfId="1" applyFont="1" applyFill="1" applyBorder="1" applyAlignment="1" applyProtection="1">
      <alignment horizontal="left" indent="1"/>
      <protection hidden="1"/>
    </xf>
    <xf numFmtId="0" fontId="1" fillId="2" borderId="29" xfId="1" applyFont="1" applyFill="1" applyBorder="1" applyAlignment="1" applyProtection="1">
      <alignment horizontal="left" indent="1"/>
      <protection hidden="1"/>
    </xf>
    <xf numFmtId="0" fontId="9" fillId="2" borderId="66" xfId="1" applyFont="1" applyFill="1" applyBorder="1" applyProtection="1"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0" fontId="9" fillId="2" borderId="68" xfId="1" applyFont="1" applyFill="1" applyBorder="1" applyAlignment="1" applyProtection="1">
      <alignment horizontal="center"/>
      <protection locked="0" hidden="1"/>
    </xf>
    <xf numFmtId="0" fontId="9" fillId="2" borderId="66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hidden="1"/>
    </xf>
    <xf numFmtId="0" fontId="9" fillId="2" borderId="66" xfId="1" applyFont="1" applyFill="1" applyBorder="1" applyAlignment="1" applyProtection="1">
      <alignment horizontal="left" indent="1"/>
      <protection locked="0" hidden="1"/>
    </xf>
    <xf numFmtId="0" fontId="1" fillId="2" borderId="0" xfId="1" applyFont="1" applyFill="1" applyAlignment="1" applyProtection="1">
      <alignment horizontal="right" indent="1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0" fontId="12" fillId="2" borderId="68" xfId="1" applyFill="1" applyBorder="1" applyProtection="1">
      <protection locked="0" hidden="1"/>
    </xf>
    <xf numFmtId="0" fontId="6" fillId="3" borderId="28" xfId="1" applyFont="1" applyFill="1" applyBorder="1" applyAlignment="1" applyProtection="1">
      <alignment horizontal="center" vertical="center"/>
      <protection hidden="1"/>
    </xf>
    <xf numFmtId="0" fontId="2" fillId="2" borderId="28" xfId="1" applyFont="1" applyFill="1" applyBorder="1" applyAlignment="1" applyProtection="1">
      <alignment horizontal="center" vertical="center"/>
      <protection hidden="1"/>
    </xf>
    <xf numFmtId="0" fontId="12" fillId="2" borderId="66" xfId="1" applyFill="1" applyBorder="1" applyProtection="1">
      <protection locked="0" hidden="1"/>
    </xf>
    <xf numFmtId="0" fontId="5" fillId="2" borderId="28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6" xfId="1" applyFont="1" applyFill="1" applyBorder="1" applyAlignment="1" applyProtection="1">
      <alignment horizontal="center" vertical="center"/>
      <protection hidden="1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2" fillId="2" borderId="24" xfId="1" applyFont="1" applyFill="1" applyBorder="1" applyAlignment="1" applyProtection="1">
      <alignment horizontal="right" vertical="center"/>
      <protection hidden="1"/>
    </xf>
    <xf numFmtId="0" fontId="12" fillId="2" borderId="23" xfId="1" applyFill="1" applyBorder="1" applyAlignment="1" applyProtection="1">
      <alignment vertical="center"/>
      <protection hidden="1"/>
    </xf>
    <xf numFmtId="0" fontId="12" fillId="2" borderId="1" xfId="1" applyFill="1" applyBorder="1" applyAlignment="1" applyProtection="1">
      <alignment vertical="center"/>
      <protection hidden="1"/>
    </xf>
    <xf numFmtId="0" fontId="5" fillId="2" borderId="58" xfId="1" applyFont="1" applyFill="1" applyBorder="1" applyAlignment="1" applyProtection="1">
      <alignment horizontal="center"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1" fillId="2" borderId="19" xfId="1" applyFont="1" applyFill="1" applyBorder="1" applyAlignment="1" applyProtection="1">
      <alignment horizontal="center" vertical="center"/>
      <protection hidden="1"/>
    </xf>
    <xf numFmtId="165" fontId="12" fillId="2" borderId="56" xfId="1" applyNumberFormat="1" applyFill="1" applyBorder="1" applyAlignment="1" applyProtection="1">
      <alignment horizontal="left" vertical="center" indent="1"/>
      <protection locked="0" hidden="1"/>
    </xf>
    <xf numFmtId="165" fontId="9" fillId="2" borderId="55" xfId="1" applyNumberFormat="1" applyFont="1" applyFill="1" applyBorder="1" applyAlignment="1" applyProtection="1">
      <alignment horizontal="left" vertical="center" indent="1"/>
      <protection locked="0" hidden="1"/>
    </xf>
    <xf numFmtId="0" fontId="5" fillId="2" borderId="57" xfId="1" applyFont="1" applyFill="1" applyBorder="1" applyAlignment="1" applyProtection="1">
      <alignment horizontal="center" vertical="center"/>
      <protection hidden="1"/>
    </xf>
    <xf numFmtId="0" fontId="12" fillId="2" borderId="15" xfId="1" applyFill="1" applyBorder="1" applyAlignment="1" applyProtection="1">
      <alignment horizontal="center" vertical="center"/>
      <protection hidden="1"/>
    </xf>
    <xf numFmtId="0" fontId="12" fillId="2" borderId="18" xfId="1" applyFill="1" applyBorder="1" applyAlignment="1" applyProtection="1">
      <alignment horizontal="center" vertical="center"/>
      <protection hidden="1"/>
    </xf>
    <xf numFmtId="0" fontId="12" fillId="2" borderId="17" xfId="1" applyFill="1" applyBorder="1" applyAlignment="1" applyProtection="1">
      <alignment horizontal="center" vertical="center"/>
      <protection locked="0" hidden="1"/>
    </xf>
    <xf numFmtId="0" fontId="12" fillId="2" borderId="16" xfId="1" applyFill="1" applyBorder="1" applyAlignment="1" applyProtection="1">
      <alignment horizontal="center" vertical="center"/>
      <protection locked="0" hidden="1"/>
    </xf>
    <xf numFmtId="0" fontId="1" fillId="2" borderId="15" xfId="1" applyFont="1" applyFill="1" applyBorder="1" applyAlignment="1" applyProtection="1">
      <alignment horizontal="center" vertical="center"/>
      <protection hidden="1"/>
    </xf>
    <xf numFmtId="0" fontId="3" fillId="2" borderId="54" xfId="1" applyFont="1" applyFill="1" applyBorder="1" applyAlignment="1" applyProtection="1">
      <alignment horizontal="left" vertical="top" indent="1"/>
      <protection locked="0" hidden="1"/>
    </xf>
    <xf numFmtId="0" fontId="3" fillId="2" borderId="53" xfId="1" applyFont="1" applyFill="1" applyBorder="1" applyAlignment="1" applyProtection="1">
      <alignment horizontal="left" vertical="top" indent="1"/>
      <protection locked="0"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12" fillId="2" borderId="11" xfId="1" applyFill="1" applyBorder="1" applyAlignment="1" applyProtection="1">
      <alignment horizontal="center" vertical="center"/>
      <protection hidden="1"/>
    </xf>
    <xf numFmtId="0" fontId="12" fillId="2" borderId="14" xfId="1" applyFill="1" applyBorder="1" applyAlignment="1" applyProtection="1">
      <alignment horizontal="center" vertical="center"/>
      <protection hidden="1"/>
    </xf>
    <xf numFmtId="0" fontId="12" fillId="2" borderId="13" xfId="1" applyFill="1" applyBorder="1" applyAlignment="1" applyProtection="1">
      <alignment horizontal="center" vertical="center"/>
      <protection locked="0" hidden="1"/>
    </xf>
    <xf numFmtId="0" fontId="12" fillId="2" borderId="12" xfId="1" applyFill="1" applyBorder="1" applyAlignment="1" applyProtection="1">
      <alignment horizontal="center" vertical="center"/>
      <protection locked="0" hidden="1"/>
    </xf>
    <xf numFmtId="0" fontId="1" fillId="2" borderId="11" xfId="1" applyFont="1" applyFill="1" applyBorder="1" applyAlignment="1" applyProtection="1">
      <alignment horizontal="center" vertical="center"/>
      <protection hidden="1"/>
    </xf>
    <xf numFmtId="0" fontId="3" fillId="2" borderId="52" xfId="1" applyFont="1" applyFill="1" applyBorder="1" applyAlignment="1" applyProtection="1">
      <alignment horizontal="left" vertical="top" indent="1"/>
      <protection locked="0" hidden="1"/>
    </xf>
    <xf numFmtId="0" fontId="3" fillId="2" borderId="51" xfId="1" applyFont="1" applyFill="1" applyBorder="1" applyAlignment="1" applyProtection="1">
      <alignment horizontal="left" vertical="top" indent="1"/>
      <protection locked="0" hidden="1"/>
    </xf>
    <xf numFmtId="0" fontId="3" fillId="2" borderId="52" xfId="1" applyFont="1" applyFill="1" applyBorder="1" applyAlignment="1" applyProtection="1">
      <alignment horizontal="left" vertical="center" indent="1"/>
      <protection locked="0" hidden="1"/>
    </xf>
    <xf numFmtId="0" fontId="3" fillId="2" borderId="51" xfId="1" applyFont="1" applyFill="1" applyBorder="1" applyAlignment="1" applyProtection="1">
      <alignment horizontal="left" vertical="center" indent="1"/>
      <protection locked="0" hidden="1"/>
    </xf>
    <xf numFmtId="0" fontId="12" fillId="2" borderId="7" xfId="1" applyFill="1" applyBorder="1" applyAlignment="1" applyProtection="1">
      <alignment horizontal="center" vertical="center"/>
      <protection hidden="1"/>
    </xf>
    <xf numFmtId="0" fontId="12" fillId="2" borderId="10" xfId="1" applyFill="1" applyBorder="1" applyAlignment="1" applyProtection="1">
      <alignment horizontal="center" vertical="center"/>
      <protection hidden="1"/>
    </xf>
    <xf numFmtId="0" fontId="12" fillId="2" borderId="9" xfId="1" applyFill="1" applyBorder="1" applyAlignment="1" applyProtection="1">
      <alignment horizontal="center" vertical="center"/>
      <protection locked="0" hidden="1"/>
    </xf>
    <xf numFmtId="0" fontId="12" fillId="2" borderId="8" xfId="1" applyFill="1" applyBorder="1" applyAlignment="1" applyProtection="1">
      <alignment horizontal="center" vertical="center"/>
      <protection locked="0" hidden="1"/>
    </xf>
    <xf numFmtId="0" fontId="1" fillId="2" borderId="7" xfId="1" applyFont="1" applyFill="1" applyBorder="1" applyAlignment="1" applyProtection="1">
      <alignment horizontal="center" vertical="center"/>
      <protection hidden="1"/>
    </xf>
    <xf numFmtId="0" fontId="3" fillId="2" borderId="50" xfId="1" applyFont="1" applyFill="1" applyBorder="1" applyAlignment="1" applyProtection="1">
      <alignment horizontal="left" vertical="center" indent="1"/>
      <protection locked="0" hidden="1"/>
    </xf>
    <xf numFmtId="0" fontId="3" fillId="2" borderId="49" xfId="1" applyFont="1" applyFill="1" applyBorder="1" applyAlignment="1" applyProtection="1">
      <alignment horizontal="left" vertical="center" indent="1"/>
      <protection locked="0" hidden="1"/>
    </xf>
    <xf numFmtId="0" fontId="1" fillId="2" borderId="6" xfId="1" applyFont="1" applyFill="1" applyBorder="1" applyAlignment="1" applyProtection="1">
      <alignment horizontal="center" vertical="top"/>
      <protection hidden="1"/>
    </xf>
    <xf numFmtId="0" fontId="1" fillId="2" borderId="5" xfId="1" applyFont="1" applyFill="1" applyBorder="1" applyAlignment="1" applyProtection="1">
      <alignment horizontal="center" vertical="top"/>
      <protection hidden="1"/>
    </xf>
    <xf numFmtId="0" fontId="1" fillId="2" borderId="4" xfId="1" applyFont="1" applyFill="1" applyBorder="1" applyAlignment="1" applyProtection="1">
      <alignment horizontal="center" vertical="top"/>
      <protection hidden="1"/>
    </xf>
    <xf numFmtId="0" fontId="1" fillId="2" borderId="3" xfId="1" applyFont="1" applyFill="1" applyBorder="1" applyAlignment="1" applyProtection="1">
      <alignment horizontal="center" vertical="top"/>
      <protection hidden="1"/>
    </xf>
    <xf numFmtId="0" fontId="1" fillId="2" borderId="2" xfId="1" applyFont="1" applyFill="1" applyBorder="1" applyAlignment="1" applyProtection="1">
      <alignment horizontal="center" vertical="top"/>
      <protection hidden="1"/>
    </xf>
    <xf numFmtId="0" fontId="1" fillId="2" borderId="58" xfId="1" applyFont="1" applyFill="1" applyBorder="1" applyAlignment="1" applyProtection="1">
      <alignment horizontal="center" vertical="center" wrapText="1"/>
      <protection hidden="1"/>
    </xf>
    <xf numFmtId="0" fontId="12" fillId="2" borderId="62" xfId="1" applyFill="1" applyBorder="1" applyAlignment="1" applyProtection="1">
      <alignment horizontal="left" indent="1"/>
      <protection hidden="1"/>
    </xf>
    <xf numFmtId="0" fontId="1" fillId="2" borderId="61" xfId="1" applyFont="1" applyFill="1" applyBorder="1" applyAlignment="1" applyProtection="1">
      <alignment horizontal="left" indent="1"/>
      <protection hidden="1"/>
    </xf>
    <xf numFmtId="0" fontId="1" fillId="2" borderId="60" xfId="1" applyFont="1" applyFill="1" applyBorder="1" applyAlignment="1" applyProtection="1">
      <alignment horizontal="center"/>
      <protection hidden="1"/>
    </xf>
    <xf numFmtId="0" fontId="1" fillId="2" borderId="59" xfId="1" applyFont="1" applyFill="1" applyBorder="1" applyAlignment="1" applyProtection="1">
      <alignment horizontal="center"/>
      <protection hidden="1"/>
    </xf>
    <xf numFmtId="0" fontId="1" fillId="2" borderId="65" xfId="1" applyFont="1" applyFill="1" applyBorder="1" applyAlignment="1" applyProtection="1">
      <alignment horizontal="center"/>
      <protection hidden="1"/>
    </xf>
    <xf numFmtId="0" fontId="1" fillId="2" borderId="64" xfId="1" applyFont="1" applyFill="1" applyBorder="1" applyAlignment="1" applyProtection="1">
      <alignment horizontal="center"/>
      <protection hidden="1"/>
    </xf>
    <xf numFmtId="0" fontId="1" fillId="2" borderId="63" xfId="1" applyFont="1" applyFill="1" applyBorder="1" applyAlignment="1" applyProtection="1">
      <alignment horizontal="center"/>
      <protection hidden="1"/>
    </xf>
    <xf numFmtId="0" fontId="1" fillId="2" borderId="57" xfId="1" applyFont="1" applyFill="1" applyBorder="1" applyAlignment="1" applyProtection="1">
      <alignment horizontal="center" vertical="center" wrapText="1"/>
      <protection hidden="1"/>
    </xf>
    <xf numFmtId="0" fontId="12" fillId="2" borderId="50" xfId="1" applyFill="1" applyBorder="1" applyAlignment="1" applyProtection="1">
      <alignment horizontal="left" indent="1"/>
      <protection hidden="1"/>
    </xf>
    <xf numFmtId="0" fontId="1" fillId="2" borderId="49" xfId="1" applyFont="1" applyFill="1" applyBorder="1" applyAlignment="1" applyProtection="1">
      <alignment horizontal="left" indent="1"/>
      <protection hidden="1"/>
    </xf>
    <xf numFmtId="0" fontId="10" fillId="3" borderId="24" xfId="1" applyFont="1" applyFill="1" applyBorder="1" applyAlignment="1" applyProtection="1">
      <alignment horizontal="left" vertical="center" indent="1"/>
      <protection locked="0" hidden="1"/>
    </xf>
    <xf numFmtId="0" fontId="10" fillId="3" borderId="23" xfId="1" applyFont="1" applyFill="1" applyBorder="1" applyAlignment="1" applyProtection="1">
      <alignment horizontal="left" vertical="center" indent="1"/>
      <protection locked="0" hidden="1"/>
    </xf>
    <xf numFmtId="0" fontId="6" fillId="3" borderId="23" xfId="1" applyFont="1" applyFill="1" applyBorder="1" applyAlignment="1" applyProtection="1">
      <alignment horizontal="left" vertical="center" indent="1"/>
      <protection locked="0" hidden="1"/>
    </xf>
    <xf numFmtId="0" fontId="2" fillId="3" borderId="1" xfId="1" applyFont="1" applyFill="1" applyBorder="1" applyAlignment="1" applyProtection="1">
      <alignment horizontal="left" vertical="top" indent="1"/>
      <protection hidden="1"/>
    </xf>
    <xf numFmtId="0" fontId="7" fillId="2" borderId="67" xfId="1" applyFont="1" applyFill="1" applyBorder="1" applyAlignment="1" applyProtection="1">
      <alignment vertical="center" wrapText="1"/>
      <protection hidden="1"/>
    </xf>
    <xf numFmtId="0" fontId="3" fillId="2" borderId="66" xfId="1" applyFont="1" applyFill="1" applyBorder="1" applyAlignment="1" applyProtection="1">
      <alignment horizontal="center"/>
      <protection locked="0" hidden="1"/>
    </xf>
    <xf numFmtId="14" fontId="3" fillId="2" borderId="66" xfId="1" applyNumberFormat="1" applyFont="1" applyFill="1" applyBorder="1" applyAlignment="1" applyProtection="1">
      <alignment horizontal="center"/>
      <protection locked="0" hidden="1"/>
    </xf>
    <xf numFmtId="0" fontId="1" fillId="2" borderId="0" xfId="1" applyFont="1" applyFill="1" applyAlignment="1" applyProtection="1">
      <alignment horizontal="right"/>
      <protection hidden="1"/>
    </xf>
    <xf numFmtId="0" fontId="3" fillId="2" borderId="66" xfId="1" applyFont="1" applyFill="1" applyBorder="1" applyAlignment="1" applyProtection="1">
      <alignment horizontal="left" indent="1"/>
      <protection locked="0" hidden="1"/>
    </xf>
    <xf numFmtId="0" fontId="11" fillId="2" borderId="0" xfId="1" applyFont="1" applyFill="1" applyAlignment="1" applyProtection="1">
      <alignment horizontal="center"/>
      <protection hidden="1"/>
    </xf>
    <xf numFmtId="0" fontId="7" fillId="2" borderId="0" xfId="1" applyFont="1" applyFill="1" applyAlignment="1" applyProtection="1">
      <alignment vertical="center" wrapText="1"/>
      <protection hidden="1"/>
    </xf>
    <xf numFmtId="0" fontId="13" fillId="2" borderId="0" xfId="2" applyProtection="1">
      <protection hidden="1"/>
    </xf>
    <xf numFmtId="0" fontId="13" fillId="2" borderId="75" xfId="2" applyBorder="1" applyAlignment="1" applyProtection="1">
      <alignment horizontal="left" indent="1"/>
      <protection locked="0" hidden="1"/>
    </xf>
    <xf numFmtId="0" fontId="14" fillId="2" borderId="76" xfId="2" applyFont="1" applyBorder="1" applyAlignment="1" applyProtection="1">
      <alignment horizontal="right"/>
      <protection hidden="1"/>
    </xf>
    <xf numFmtId="0" fontId="14" fillId="2" borderId="76" xfId="2" applyFont="1" applyBorder="1" applyAlignment="1" applyProtection="1">
      <protection hidden="1"/>
    </xf>
    <xf numFmtId="0" fontId="15" fillId="2" borderId="77" xfId="2" applyFont="1" applyBorder="1" applyAlignment="1" applyProtection="1">
      <alignment horizontal="left" vertical="top" wrapText="1" indent="1"/>
      <protection locked="0" hidden="1"/>
    </xf>
    <xf numFmtId="0" fontId="15" fillId="2" borderId="78" xfId="2" applyFont="1" applyBorder="1" applyAlignment="1" applyProtection="1">
      <alignment horizontal="left" vertical="top" wrapText="1" indent="1"/>
      <protection locked="0" hidden="1"/>
    </xf>
    <xf numFmtId="0" fontId="15" fillId="2" borderId="79" xfId="2" applyFont="1" applyBorder="1" applyAlignment="1" applyProtection="1">
      <alignment horizontal="left" vertical="top" wrapText="1" indent="1"/>
      <protection locked="0" hidden="1"/>
    </xf>
    <xf numFmtId="0" fontId="16" fillId="2" borderId="80" xfId="2" applyFont="1" applyBorder="1" applyAlignment="1" applyProtection="1">
      <alignment horizontal="left" indent="1"/>
      <protection hidden="1"/>
    </xf>
    <xf numFmtId="0" fontId="16" fillId="2" borderId="76" xfId="2" applyFont="1" applyBorder="1" applyAlignment="1" applyProtection="1">
      <alignment horizontal="left" indent="1"/>
      <protection hidden="1"/>
    </xf>
    <xf numFmtId="0" fontId="16" fillId="2" borderId="81" xfId="2" applyFont="1" applyBorder="1" applyAlignment="1" applyProtection="1">
      <alignment horizontal="left" indent="1"/>
      <protection hidden="1"/>
    </xf>
    <xf numFmtId="0" fontId="14" fillId="2" borderId="77" xfId="2" applyFont="1" applyBorder="1" applyAlignment="1" applyProtection="1">
      <alignment horizontal="left" vertical="top" wrapText="1" indent="1"/>
      <protection locked="0" hidden="1"/>
    </xf>
    <xf numFmtId="0" fontId="14" fillId="2" borderId="78" xfId="2" applyFont="1" applyBorder="1" applyAlignment="1" applyProtection="1">
      <alignment horizontal="left" vertical="top" wrapText="1" indent="1"/>
      <protection locked="0" hidden="1"/>
    </xf>
    <xf numFmtId="0" fontId="14" fillId="2" borderId="79" xfId="2" applyFont="1" applyBorder="1" applyAlignment="1" applyProtection="1">
      <alignment horizontal="left" vertical="top" wrapText="1" indent="1"/>
      <protection locked="0" hidden="1"/>
    </xf>
    <xf numFmtId="0" fontId="13" fillId="2" borderId="80" xfId="2" applyFont="1" applyBorder="1" applyAlignment="1" applyProtection="1">
      <alignment horizontal="left" indent="1"/>
      <protection hidden="1"/>
    </xf>
    <xf numFmtId="0" fontId="13" fillId="2" borderId="76" xfId="2" applyFont="1" applyBorder="1" applyAlignment="1" applyProtection="1">
      <alignment horizontal="left" indent="1"/>
      <protection hidden="1"/>
    </xf>
    <xf numFmtId="0" fontId="13" fillId="2" borderId="81" xfId="2" applyFont="1" applyBorder="1" applyAlignment="1" applyProtection="1">
      <alignment horizontal="left" indent="1"/>
      <protection hidden="1"/>
    </xf>
    <xf numFmtId="0" fontId="13" fillId="2" borderId="77" xfId="2" applyBorder="1" applyAlignment="1" applyProtection="1">
      <alignment horizontal="left" wrapText="1" indent="1"/>
      <protection hidden="1"/>
    </xf>
    <xf numFmtId="0" fontId="13" fillId="2" borderId="78" xfId="2" applyBorder="1" applyAlignment="1" applyProtection="1">
      <alignment horizontal="left" wrapText="1" indent="1"/>
      <protection hidden="1"/>
    </xf>
    <xf numFmtId="0" fontId="13" fillId="2" borderId="79" xfId="2" applyBorder="1" applyAlignment="1" applyProtection="1">
      <alignment horizontal="left" indent="1"/>
      <protection hidden="1"/>
    </xf>
    <xf numFmtId="0" fontId="17" fillId="2" borderId="82" xfId="2" applyFont="1" applyBorder="1" applyAlignment="1" applyProtection="1">
      <alignment horizontal="center" vertical="center"/>
      <protection locked="0" hidden="1"/>
    </xf>
    <xf numFmtId="0" fontId="14" fillId="2" borderId="83" xfId="2" applyFont="1" applyBorder="1" applyAlignment="1" applyProtection="1">
      <alignment horizontal="left" vertical="center"/>
      <protection locked="0" hidden="1"/>
    </xf>
    <xf numFmtId="0" fontId="14" fillId="2" borderId="84" xfId="2" applyFont="1" applyBorder="1" applyAlignment="1" applyProtection="1">
      <alignment horizontal="left" vertical="center"/>
      <protection locked="0" hidden="1"/>
    </xf>
    <xf numFmtId="0" fontId="14" fillId="2" borderId="85" xfId="2" applyFont="1" applyBorder="1" applyAlignment="1" applyProtection="1">
      <alignment horizontal="left" vertical="center"/>
      <protection locked="0" hidden="1"/>
    </xf>
    <xf numFmtId="0" fontId="17" fillId="2" borderId="86" xfId="2" applyFont="1" applyBorder="1" applyAlignment="1" applyProtection="1">
      <alignment horizontal="center" vertical="center"/>
      <protection locked="0" hidden="1"/>
    </xf>
    <xf numFmtId="164" fontId="14" fillId="2" borderId="86" xfId="2" applyNumberFormat="1" applyFont="1" applyBorder="1" applyAlignment="1" applyProtection="1">
      <alignment horizontal="center" vertical="center"/>
      <protection locked="0" hidden="1"/>
    </xf>
    <xf numFmtId="0" fontId="14" fillId="2" borderId="0" xfId="2" applyFont="1" applyBorder="1" applyAlignment="1" applyProtection="1">
      <alignment horizontal="left" indent="1"/>
      <protection hidden="1"/>
    </xf>
    <xf numFmtId="164" fontId="14" fillId="2" borderId="87" xfId="2" applyNumberFormat="1" applyFont="1" applyBorder="1" applyAlignment="1" applyProtection="1">
      <alignment horizontal="center" vertical="center"/>
      <protection locked="0" hidden="1"/>
    </xf>
    <xf numFmtId="0" fontId="14" fillId="2" borderId="88" xfId="2" applyFont="1" applyBorder="1" applyAlignment="1" applyProtection="1">
      <alignment horizontal="center"/>
      <protection hidden="1"/>
    </xf>
    <xf numFmtId="0" fontId="14" fillId="2" borderId="89" xfId="2" applyFont="1" applyBorder="1" applyAlignment="1" applyProtection="1">
      <alignment horizontal="center"/>
      <protection hidden="1"/>
    </xf>
    <xf numFmtId="0" fontId="14" fillId="2" borderId="89" xfId="2" applyFont="1" applyBorder="1" applyAlignment="1" applyProtection="1">
      <alignment horizontal="left" indent="1"/>
      <protection hidden="1"/>
    </xf>
    <xf numFmtId="0" fontId="14" fillId="2" borderId="90" xfId="2" applyFont="1" applyBorder="1" applyAlignment="1" applyProtection="1">
      <alignment horizontal="left" indent="1"/>
      <protection hidden="1"/>
    </xf>
    <xf numFmtId="0" fontId="14" fillId="2" borderId="91" xfId="2" applyFont="1" applyBorder="1" applyAlignment="1" applyProtection="1">
      <alignment horizontal="center"/>
      <protection hidden="1"/>
    </xf>
    <xf numFmtId="0" fontId="13" fillId="2" borderId="89" xfId="2" applyBorder="1" applyProtection="1">
      <protection hidden="1"/>
    </xf>
    <xf numFmtId="0" fontId="14" fillId="2" borderId="92" xfId="2" applyFont="1" applyBorder="1" applyAlignment="1" applyProtection="1">
      <alignment horizontal="center"/>
      <protection hidden="1"/>
    </xf>
    <xf numFmtId="0" fontId="14" fillId="2" borderId="93" xfId="2" applyFont="1" applyBorder="1" applyAlignment="1" applyProtection="1">
      <alignment horizontal="center"/>
      <protection hidden="1"/>
    </xf>
    <xf numFmtId="0" fontId="14" fillId="2" borderId="94" xfId="2" applyFont="1" applyBorder="1" applyAlignment="1" applyProtection="1">
      <alignment horizontal="left" indent="1"/>
      <protection hidden="1"/>
    </xf>
    <xf numFmtId="0" fontId="14" fillId="2" borderId="95" xfId="2" applyFont="1" applyBorder="1" applyAlignment="1" applyProtection="1">
      <alignment horizontal="left" indent="1"/>
      <protection hidden="1"/>
    </xf>
    <xf numFmtId="0" fontId="16" fillId="2" borderId="96" xfId="2" applyFont="1" applyBorder="1" applyAlignment="1" applyProtection="1">
      <alignment horizontal="left" indent="1"/>
      <protection hidden="1"/>
    </xf>
    <xf numFmtId="0" fontId="14" fillId="2" borderId="97" xfId="2" applyFont="1" applyBorder="1" applyAlignment="1" applyProtection="1">
      <alignment horizontal="left" indent="1"/>
      <protection hidden="1"/>
    </xf>
    <xf numFmtId="0" fontId="14" fillId="2" borderId="98" xfId="2" applyFont="1" applyBorder="1" applyAlignment="1" applyProtection="1">
      <alignment horizontal="left" indent="1"/>
      <protection hidden="1"/>
    </xf>
    <xf numFmtId="0" fontId="14" fillId="2" borderId="99" xfId="2" applyFont="1" applyBorder="1" applyAlignment="1" applyProtection="1">
      <alignment horizontal="left" indent="1"/>
      <protection hidden="1"/>
    </xf>
    <xf numFmtId="0" fontId="14" fillId="2" borderId="100" xfId="2" applyFont="1" applyBorder="1" applyAlignment="1" applyProtection="1">
      <alignment horizontal="left" indent="1"/>
      <protection hidden="1"/>
    </xf>
    <xf numFmtId="0" fontId="18" fillId="2" borderId="0" xfId="2" applyFont="1" applyBorder="1" applyAlignment="1" applyProtection="1">
      <alignment horizontal="left" indent="1"/>
      <protection hidden="1"/>
    </xf>
    <xf numFmtId="0" fontId="18" fillId="2" borderId="101" xfId="2" applyFont="1" applyBorder="1" applyAlignment="1" applyProtection="1">
      <alignment horizontal="left" indent="1"/>
      <protection hidden="1"/>
    </xf>
    <xf numFmtId="0" fontId="14" fillId="2" borderId="101" xfId="2" applyFont="1" applyBorder="1" applyAlignment="1" applyProtection="1">
      <alignment horizontal="left" indent="1"/>
      <protection hidden="1"/>
    </xf>
    <xf numFmtId="0" fontId="19" fillId="2" borderId="102" xfId="2" applyFont="1" applyBorder="1" applyAlignment="1" applyProtection="1">
      <protection locked="0" hidden="1"/>
    </xf>
    <xf numFmtId="14" fontId="19" fillId="2" borderId="102" xfId="2" applyNumberFormat="1" applyFont="1" applyBorder="1" applyAlignment="1" applyProtection="1">
      <protection locked="0" hidden="1"/>
    </xf>
    <xf numFmtId="0" fontId="14" fillId="2" borderId="0" xfId="2" applyFont="1" applyAlignment="1" applyProtection="1">
      <alignment horizontal="right"/>
      <protection hidden="1"/>
    </xf>
    <xf numFmtId="0" fontId="19" fillId="2" borderId="103" xfId="2" applyFont="1" applyBorder="1" applyAlignment="1" applyProtection="1">
      <alignment horizontal="center"/>
      <protection locked="0" hidden="1"/>
    </xf>
    <xf numFmtId="0" fontId="19" fillId="2" borderId="102" xfId="2" applyFont="1" applyBorder="1" applyAlignment="1" applyProtection="1">
      <alignment horizontal="center"/>
      <protection locked="0" hidden="1"/>
    </xf>
    <xf numFmtId="0" fontId="20" fillId="2" borderId="0" xfId="2" applyFont="1" applyProtection="1">
      <protection hidden="1"/>
    </xf>
    <xf numFmtId="0" fontId="14" fillId="2" borderId="0" xfId="2" applyFont="1" applyAlignment="1" applyProtection="1">
      <alignment horizontal="left" indent="1"/>
      <protection hidden="1"/>
    </xf>
    <xf numFmtId="0" fontId="21" fillId="2" borderId="102" xfId="2" applyFont="1" applyBorder="1" applyAlignment="1" applyProtection="1">
      <alignment horizontal="left" indent="1"/>
      <protection locked="0" hidden="1"/>
    </xf>
    <xf numFmtId="0" fontId="14" fillId="2" borderId="0" xfId="2" applyFont="1" applyAlignment="1" applyProtection="1">
      <alignment horizontal="right" indent="1"/>
      <protection hidden="1"/>
    </xf>
    <xf numFmtId="0" fontId="19" fillId="2" borderId="102" xfId="2" applyFont="1" applyBorder="1" applyAlignment="1" applyProtection="1">
      <alignment horizontal="left" indent="1"/>
      <protection locked="0" hidden="1"/>
    </xf>
    <xf numFmtId="0" fontId="22" fillId="2" borderId="0" xfId="2" applyFont="1" applyBorder="1" applyAlignment="1" applyProtection="1">
      <alignment horizontal="center" vertical="center"/>
      <protection hidden="1"/>
    </xf>
    <xf numFmtId="0" fontId="13" fillId="2" borderId="103" xfId="2" applyBorder="1" applyProtection="1">
      <protection locked="0" hidden="1"/>
    </xf>
    <xf numFmtId="0" fontId="23" fillId="4" borderId="104" xfId="2" applyFont="1" applyFill="1" applyBorder="1" applyAlignment="1" applyProtection="1">
      <alignment horizontal="center" vertical="center"/>
      <protection hidden="1"/>
    </xf>
    <xf numFmtId="0" fontId="22" fillId="2" borderId="104" xfId="2" applyFont="1" applyBorder="1" applyAlignment="1" applyProtection="1">
      <alignment horizontal="center" vertical="center"/>
      <protection hidden="1"/>
    </xf>
    <xf numFmtId="0" fontId="13" fillId="2" borderId="102" xfId="2" applyBorder="1" applyProtection="1">
      <protection locked="0" hidden="1"/>
    </xf>
    <xf numFmtId="0" fontId="20" fillId="2" borderId="104" xfId="2" applyFont="1" applyBorder="1" applyAlignment="1" applyProtection="1">
      <alignment horizontal="center" vertical="center"/>
      <protection hidden="1"/>
    </xf>
    <xf numFmtId="0" fontId="24" fillId="2" borderId="104" xfId="2" applyFont="1" applyBorder="1" applyAlignment="1" applyProtection="1">
      <alignment horizontal="center" vertical="center"/>
      <protection hidden="1"/>
    </xf>
    <xf numFmtId="0" fontId="24" fillId="2" borderId="105" xfId="2" applyFont="1" applyBorder="1" applyAlignment="1" applyProtection="1">
      <alignment horizontal="center" vertical="center"/>
      <protection hidden="1"/>
    </xf>
    <xf numFmtId="0" fontId="24" fillId="2" borderId="106" xfId="2" applyFont="1" applyBorder="1" applyAlignment="1" applyProtection="1">
      <alignment horizontal="center" vertical="center"/>
      <protection hidden="1"/>
    </xf>
    <xf numFmtId="0" fontId="24" fillId="2" borderId="107" xfId="2" applyFont="1" applyBorder="1" applyAlignment="1" applyProtection="1">
      <alignment horizontal="center" vertical="center"/>
      <protection hidden="1"/>
    </xf>
    <xf numFmtId="0" fontId="22" fillId="2" borderId="108" xfId="2" applyFont="1" applyBorder="1" applyAlignment="1" applyProtection="1">
      <alignment horizontal="right" vertical="center"/>
      <protection hidden="1"/>
    </xf>
    <xf numFmtId="0" fontId="13" fillId="2" borderId="109" xfId="2" applyBorder="1" applyAlignment="1" applyProtection="1">
      <alignment vertical="center"/>
      <protection hidden="1"/>
    </xf>
    <xf numFmtId="0" fontId="13" fillId="2" borderId="110" xfId="2" applyBorder="1" applyAlignment="1" applyProtection="1">
      <alignment vertical="center"/>
      <protection hidden="1"/>
    </xf>
    <xf numFmtId="0" fontId="20" fillId="2" borderId="111" xfId="2" applyFont="1" applyBorder="1" applyAlignment="1" applyProtection="1">
      <alignment horizontal="center" vertical="center"/>
      <protection hidden="1"/>
    </xf>
    <xf numFmtId="0" fontId="24" fillId="2" borderId="112" xfId="2" applyFont="1" applyBorder="1" applyAlignment="1" applyProtection="1">
      <alignment horizontal="center" vertical="center"/>
      <protection hidden="1"/>
    </xf>
    <xf numFmtId="0" fontId="24" fillId="2" borderId="113" xfId="2" applyFont="1" applyBorder="1" applyAlignment="1" applyProtection="1">
      <alignment horizontal="center" vertical="center"/>
      <protection hidden="1"/>
    </xf>
    <xf numFmtId="0" fontId="24" fillId="2" borderId="114" xfId="2" applyFont="1" applyBorder="1" applyAlignment="1" applyProtection="1">
      <alignment horizontal="center" vertical="center"/>
      <protection hidden="1"/>
    </xf>
    <xf numFmtId="0" fontId="14" fillId="2" borderId="115" xfId="2" applyFont="1" applyBorder="1" applyAlignment="1" applyProtection="1">
      <alignment horizontal="center" vertical="center"/>
      <protection hidden="1"/>
    </xf>
    <xf numFmtId="165" fontId="13" fillId="2" borderId="116" xfId="2" applyNumberFormat="1" applyBorder="1" applyAlignment="1" applyProtection="1">
      <alignment horizontal="left" vertical="center" indent="1"/>
      <protection locked="0" hidden="1"/>
    </xf>
    <xf numFmtId="165" fontId="19" fillId="2" borderId="117" xfId="2" applyNumberFormat="1" applyFont="1" applyBorder="1" applyAlignment="1" applyProtection="1">
      <alignment horizontal="left" vertical="center" indent="1"/>
      <protection locked="0" hidden="1"/>
    </xf>
    <xf numFmtId="0" fontId="20" fillId="2" borderId="118" xfId="2" applyFont="1" applyBorder="1" applyAlignment="1" applyProtection="1">
      <alignment horizontal="center" vertical="center"/>
      <protection hidden="1"/>
    </xf>
    <xf numFmtId="0" fontId="16" fillId="2" borderId="119" xfId="2" applyFont="1" applyBorder="1" applyAlignment="1" applyProtection="1">
      <alignment horizontal="center" vertical="center"/>
      <protection hidden="1"/>
    </xf>
    <xf numFmtId="0" fontId="16" fillId="2" borderId="120" xfId="2" applyFont="1" applyBorder="1" applyAlignment="1" applyProtection="1">
      <alignment horizontal="center" vertical="center"/>
      <protection hidden="1"/>
    </xf>
    <xf numFmtId="0" fontId="16" fillId="2" borderId="121" xfId="2" applyFont="1" applyBorder="1" applyAlignment="1" applyProtection="1">
      <alignment horizontal="center" vertical="center"/>
      <protection locked="0" hidden="1"/>
    </xf>
    <xf numFmtId="0" fontId="16" fillId="2" borderId="122" xfId="2" applyFont="1" applyBorder="1" applyAlignment="1" applyProtection="1">
      <alignment horizontal="center" vertical="center"/>
      <protection locked="0" hidden="1"/>
    </xf>
    <xf numFmtId="0" fontId="14" fillId="2" borderId="119" xfId="2" applyFont="1" applyBorder="1" applyAlignment="1" applyProtection="1">
      <alignment horizontal="center" vertical="center"/>
      <protection hidden="1"/>
    </xf>
    <xf numFmtId="0" fontId="25" fillId="2" borderId="123" xfId="2" applyFont="1" applyBorder="1" applyAlignment="1" applyProtection="1">
      <alignment horizontal="left" vertical="top" indent="1"/>
      <protection locked="0" hidden="1"/>
    </xf>
    <xf numFmtId="0" fontId="25" fillId="2" borderId="124" xfId="2" applyFont="1" applyBorder="1" applyAlignment="1" applyProtection="1">
      <alignment horizontal="left" vertical="top" indent="1"/>
      <protection locked="0" hidden="1"/>
    </xf>
    <xf numFmtId="0" fontId="25" fillId="2" borderId="0" xfId="2" applyFont="1" applyAlignment="1" applyProtection="1">
      <alignment horizontal="center" vertical="center"/>
      <protection hidden="1"/>
    </xf>
    <xf numFmtId="0" fontId="16" fillId="2" borderId="125" xfId="2" applyFont="1" applyBorder="1" applyAlignment="1" applyProtection="1">
      <alignment horizontal="center" vertical="center"/>
      <protection hidden="1"/>
    </xf>
    <xf numFmtId="0" fontId="16" fillId="2" borderId="126" xfId="2" applyFont="1" applyBorder="1" applyAlignment="1" applyProtection="1">
      <alignment horizontal="center" vertical="center"/>
      <protection hidden="1"/>
    </xf>
    <xf numFmtId="0" fontId="16" fillId="2" borderId="86" xfId="2" applyFont="1" applyBorder="1" applyAlignment="1" applyProtection="1">
      <alignment horizontal="center" vertical="center"/>
      <protection locked="0" hidden="1"/>
    </xf>
    <xf numFmtId="0" fontId="16" fillId="2" borderId="127" xfId="2" applyFont="1" applyBorder="1" applyAlignment="1" applyProtection="1">
      <alignment horizontal="center" vertical="center"/>
      <protection locked="0" hidden="1"/>
    </xf>
    <xf numFmtId="0" fontId="14" fillId="2" borderId="125" xfId="2" applyFont="1" applyBorder="1" applyAlignment="1" applyProtection="1">
      <alignment horizontal="center" vertical="center"/>
      <protection hidden="1"/>
    </xf>
    <xf numFmtId="0" fontId="25" fillId="2" borderId="128" xfId="2" applyFont="1" applyBorder="1" applyAlignment="1" applyProtection="1">
      <alignment horizontal="left" vertical="top" indent="1"/>
      <protection locked="0" hidden="1"/>
    </xf>
    <xf numFmtId="0" fontId="25" fillId="2" borderId="129" xfId="2" applyFont="1" applyBorder="1" applyAlignment="1" applyProtection="1">
      <alignment horizontal="left" vertical="top" indent="1"/>
      <protection locked="0" hidden="1"/>
    </xf>
    <xf numFmtId="0" fontId="25" fillId="2" borderId="128" xfId="2" applyFont="1" applyBorder="1" applyAlignment="1" applyProtection="1">
      <alignment horizontal="left" vertical="center" indent="1"/>
      <protection locked="0" hidden="1"/>
    </xf>
    <xf numFmtId="0" fontId="25" fillId="2" borderId="129" xfId="2" applyFont="1" applyBorder="1" applyAlignment="1" applyProtection="1">
      <alignment horizontal="left" vertical="center" indent="1"/>
      <protection locked="0" hidden="1"/>
    </xf>
    <xf numFmtId="0" fontId="16" fillId="2" borderId="130" xfId="2" applyFont="1" applyBorder="1" applyAlignment="1" applyProtection="1">
      <alignment horizontal="center" vertical="center"/>
      <protection hidden="1"/>
    </xf>
    <xf numFmtId="0" fontId="16" fillId="2" borderId="131" xfId="2" applyFont="1" applyBorder="1" applyAlignment="1" applyProtection="1">
      <alignment horizontal="center" vertical="center"/>
      <protection hidden="1"/>
    </xf>
    <xf numFmtId="0" fontId="16" fillId="2" borderId="132" xfId="2" applyFont="1" applyBorder="1" applyAlignment="1" applyProtection="1">
      <alignment horizontal="center" vertical="center"/>
      <protection locked="0" hidden="1"/>
    </xf>
    <xf numFmtId="0" fontId="16" fillId="2" borderId="133" xfId="2" applyFont="1" applyBorder="1" applyAlignment="1" applyProtection="1">
      <alignment horizontal="center" vertical="center"/>
      <protection locked="0" hidden="1"/>
    </xf>
    <xf numFmtId="0" fontId="14" fillId="2" borderId="130" xfId="2" applyFont="1" applyBorder="1" applyAlignment="1" applyProtection="1">
      <alignment horizontal="center" vertical="center"/>
      <protection hidden="1"/>
    </xf>
    <xf numFmtId="0" fontId="25" fillId="2" borderId="134" xfId="2" applyFont="1" applyBorder="1" applyAlignment="1" applyProtection="1">
      <alignment horizontal="left" vertical="center" indent="1"/>
      <protection locked="0" hidden="1"/>
    </xf>
    <xf numFmtId="0" fontId="25" fillId="2" borderId="135" xfId="2" applyFont="1" applyBorder="1" applyAlignment="1" applyProtection="1">
      <alignment horizontal="left" vertical="center" indent="1"/>
      <protection locked="0" hidden="1"/>
    </xf>
    <xf numFmtId="0" fontId="13" fillId="2" borderId="0" xfId="2" applyBorder="1" applyProtection="1">
      <protection hidden="1"/>
    </xf>
    <xf numFmtId="0" fontId="14" fillId="2" borderId="136" xfId="2" applyFont="1" applyBorder="1" applyAlignment="1" applyProtection="1">
      <alignment horizontal="center" vertical="top"/>
      <protection hidden="1"/>
    </xf>
    <xf numFmtId="0" fontId="14" fillId="2" borderId="137" xfId="2" applyFont="1" applyBorder="1" applyAlignment="1" applyProtection="1">
      <alignment horizontal="center" vertical="top"/>
      <protection hidden="1"/>
    </xf>
    <xf numFmtId="0" fontId="14" fillId="2" borderId="138" xfId="2" applyFont="1" applyBorder="1" applyAlignment="1" applyProtection="1">
      <alignment horizontal="center" vertical="top"/>
      <protection hidden="1"/>
    </xf>
    <xf numFmtId="0" fontId="14" fillId="2" borderId="139" xfId="2" applyFont="1" applyBorder="1" applyAlignment="1" applyProtection="1">
      <alignment horizontal="center" vertical="top"/>
      <protection hidden="1"/>
    </xf>
    <xf numFmtId="0" fontId="14" fillId="2" borderId="140" xfId="2" applyFont="1" applyBorder="1" applyAlignment="1" applyProtection="1">
      <alignment horizontal="center" vertical="top"/>
      <protection hidden="1"/>
    </xf>
    <xf numFmtId="0" fontId="14" fillId="2" borderId="111" xfId="2" applyFont="1" applyBorder="1" applyAlignment="1" applyProtection="1">
      <alignment horizontal="center" vertical="center" wrapText="1"/>
      <protection hidden="1"/>
    </xf>
    <xf numFmtId="0" fontId="13" fillId="2" borderId="141" xfId="2" applyBorder="1" applyAlignment="1" applyProtection="1">
      <alignment horizontal="left" indent="1"/>
      <protection hidden="1"/>
    </xf>
    <xf numFmtId="0" fontId="14" fillId="2" borderId="142" xfId="2" applyFont="1" applyBorder="1" applyAlignment="1" applyProtection="1">
      <alignment horizontal="left" indent="1"/>
      <protection hidden="1"/>
    </xf>
    <xf numFmtId="0" fontId="14" fillId="2" borderId="143" xfId="2" applyFont="1" applyBorder="1" applyAlignment="1" applyProtection="1">
      <alignment horizontal="center"/>
      <protection hidden="1"/>
    </xf>
    <xf numFmtId="0" fontId="14" fillId="2" borderId="144" xfId="2" applyFont="1" applyBorder="1" applyAlignment="1" applyProtection="1">
      <alignment horizontal="center"/>
      <protection hidden="1"/>
    </xf>
    <xf numFmtId="0" fontId="14" fillId="2" borderId="145" xfId="2" applyFont="1" applyBorder="1" applyAlignment="1" applyProtection="1">
      <alignment horizontal="center"/>
      <protection hidden="1"/>
    </xf>
    <xf numFmtId="0" fontId="14" fillId="2" borderId="146" xfId="2" applyFont="1" applyBorder="1" applyAlignment="1" applyProtection="1">
      <alignment horizontal="center"/>
      <protection hidden="1"/>
    </xf>
    <xf numFmtId="0" fontId="14" fillId="2" borderId="147" xfId="2" applyFont="1" applyBorder="1" applyAlignment="1" applyProtection="1">
      <alignment horizontal="center"/>
      <protection hidden="1"/>
    </xf>
    <xf numFmtId="0" fontId="14" fillId="2" borderId="118" xfId="2" applyFont="1" applyBorder="1" applyAlignment="1" applyProtection="1">
      <alignment horizontal="center" vertical="center" wrapText="1"/>
      <protection hidden="1"/>
    </xf>
    <xf numFmtId="0" fontId="13" fillId="2" borderId="134" xfId="2" applyBorder="1" applyAlignment="1" applyProtection="1">
      <alignment horizontal="left" indent="1"/>
      <protection hidden="1"/>
    </xf>
    <xf numFmtId="0" fontId="14" fillId="2" borderId="135" xfId="2" applyFont="1" applyBorder="1" applyAlignment="1" applyProtection="1">
      <alignment horizontal="left" indent="1"/>
      <protection hidden="1"/>
    </xf>
    <xf numFmtId="0" fontId="26" fillId="4" borderId="108" xfId="2" applyFont="1" applyFill="1" applyBorder="1" applyAlignment="1" applyProtection="1">
      <alignment horizontal="left" vertical="center" indent="1"/>
      <protection locked="0" hidden="1"/>
    </xf>
    <xf numFmtId="0" fontId="26" fillId="4" borderId="109" xfId="2" applyFont="1" applyFill="1" applyBorder="1" applyAlignment="1" applyProtection="1">
      <alignment horizontal="left" vertical="center" indent="1"/>
      <protection locked="0" hidden="1"/>
    </xf>
    <xf numFmtId="0" fontId="23" fillId="4" borderId="109" xfId="2" applyFont="1" applyFill="1" applyBorder="1" applyAlignment="1" applyProtection="1">
      <alignment horizontal="left" vertical="center" indent="1"/>
      <protection locked="0" hidden="1"/>
    </xf>
    <xf numFmtId="0" fontId="22" fillId="4" borderId="110" xfId="2" applyFont="1" applyFill="1" applyBorder="1" applyAlignment="1" applyProtection="1">
      <alignment horizontal="left" vertical="top" indent="1"/>
      <protection hidden="1"/>
    </xf>
    <xf numFmtId="0" fontId="27" fillId="2" borderId="148" xfId="2" applyFont="1" applyBorder="1" applyAlignment="1" applyProtection="1">
      <alignment vertical="center" wrapText="1"/>
      <protection hidden="1"/>
    </xf>
    <xf numFmtId="0" fontId="25" fillId="2" borderId="102" xfId="2" applyFont="1" applyBorder="1" applyAlignment="1" applyProtection="1">
      <alignment horizontal="center"/>
      <protection locked="0" hidden="1"/>
    </xf>
    <xf numFmtId="14" fontId="25" fillId="2" borderId="102" xfId="2" applyNumberFormat="1" applyFont="1" applyBorder="1" applyAlignment="1" applyProtection="1">
      <alignment horizontal="center"/>
      <protection locked="0" hidden="1"/>
    </xf>
    <xf numFmtId="0" fontId="14" fillId="2" borderId="0" xfId="2" applyFont="1" applyAlignment="1" applyProtection="1">
      <alignment horizontal="right"/>
      <protection hidden="1"/>
    </xf>
    <xf numFmtId="0" fontId="25" fillId="2" borderId="102" xfId="2" applyFont="1" applyBorder="1" applyAlignment="1" applyProtection="1">
      <alignment horizontal="left" indent="1"/>
      <protection locked="0" hidden="1"/>
    </xf>
    <xf numFmtId="0" fontId="28" fillId="2" borderId="0" xfId="2" applyFont="1" applyAlignment="1" applyProtection="1">
      <alignment horizontal="center"/>
      <protection hidden="1"/>
    </xf>
    <xf numFmtId="0" fontId="27" fillId="2" borderId="0" xfId="2" applyFont="1" applyAlignment="1" applyProtection="1">
      <alignment vertical="center" wrapText="1"/>
      <protection hidden="1"/>
    </xf>
    <xf numFmtId="20" fontId="19" fillId="2" borderId="103" xfId="2" applyNumberFormat="1" applyFont="1" applyBorder="1" applyAlignment="1" applyProtection="1">
      <alignment horizontal="center"/>
      <protection locked="0" hidden="1"/>
    </xf>
    <xf numFmtId="20" fontId="19" fillId="2" borderId="102" xfId="2" applyNumberFormat="1" applyFont="1" applyBorder="1" applyAlignment="1" applyProtection="1">
      <alignment horizontal="center"/>
      <protection locked="0" hidden="1"/>
    </xf>
    <xf numFmtId="0" fontId="29" fillId="2" borderId="0" xfId="3"/>
    <xf numFmtId="0" fontId="29" fillId="2" borderId="0" xfId="3" applyProtection="1">
      <protection hidden="1"/>
    </xf>
    <xf numFmtId="0" fontId="29" fillId="2" borderId="75" xfId="3" applyFont="1" applyBorder="1" applyAlignment="1" applyProtection="1">
      <alignment horizontal="left" indent="1"/>
      <protection locked="0" hidden="1"/>
    </xf>
    <xf numFmtId="0" fontId="30" fillId="2" borderId="76" xfId="3" applyFont="1" applyBorder="1" applyAlignment="1" applyProtection="1">
      <alignment horizontal="right"/>
      <protection hidden="1"/>
    </xf>
    <xf numFmtId="0" fontId="30" fillId="2" borderId="76" xfId="3" applyFont="1" applyBorder="1" applyProtection="1">
      <protection hidden="1"/>
    </xf>
    <xf numFmtId="0" fontId="30" fillId="2" borderId="149" xfId="3" applyFont="1" applyBorder="1" applyAlignment="1" applyProtection="1">
      <alignment horizontal="left" vertical="top" wrapText="1" indent="1"/>
      <protection locked="0" hidden="1"/>
    </xf>
    <xf numFmtId="0" fontId="29" fillId="2" borderId="150" xfId="3" applyFont="1" applyBorder="1" applyAlignment="1" applyProtection="1">
      <alignment horizontal="left" indent="1"/>
      <protection hidden="1"/>
    </xf>
    <xf numFmtId="0" fontId="29" fillId="2" borderId="77" xfId="3" applyBorder="1" applyAlignment="1" applyProtection="1">
      <alignment horizontal="left" wrapText="1" indent="1"/>
      <protection hidden="1"/>
    </xf>
    <xf numFmtId="0" fontId="29" fillId="2" borderId="78" xfId="3" applyBorder="1" applyAlignment="1" applyProtection="1">
      <alignment horizontal="left" wrapText="1" indent="1"/>
      <protection hidden="1"/>
    </xf>
    <xf numFmtId="0" fontId="29" fillId="2" borderId="79" xfId="3" applyBorder="1" applyAlignment="1" applyProtection="1">
      <alignment horizontal="left" indent="1"/>
      <protection hidden="1"/>
    </xf>
    <xf numFmtId="0" fontId="31" fillId="2" borderId="82" xfId="3" applyFont="1" applyBorder="1" applyAlignment="1" applyProtection="1">
      <alignment horizontal="center" vertical="center"/>
      <protection locked="0" hidden="1"/>
    </xf>
    <xf numFmtId="0" fontId="30" fillId="2" borderId="86" xfId="3" applyFont="1" applyBorder="1" applyAlignment="1" applyProtection="1">
      <alignment horizontal="left" vertical="center"/>
      <protection locked="0" hidden="1"/>
    </xf>
    <xf numFmtId="0" fontId="31" fillId="2" borderId="86" xfId="3" applyFont="1" applyBorder="1" applyAlignment="1" applyProtection="1">
      <alignment horizontal="center" vertical="center"/>
      <protection locked="0" hidden="1"/>
    </xf>
    <xf numFmtId="166" fontId="30" fillId="2" borderId="86" xfId="3" applyNumberFormat="1" applyFont="1" applyBorder="1" applyAlignment="1" applyProtection="1">
      <alignment horizontal="center" vertical="center"/>
      <protection locked="0" hidden="1"/>
    </xf>
    <xf numFmtId="0" fontId="30" fillId="2" borderId="0" xfId="3" applyFont="1" applyAlignment="1" applyProtection="1">
      <alignment horizontal="left" indent="1"/>
      <protection hidden="1"/>
    </xf>
    <xf numFmtId="166" fontId="30" fillId="2" borderId="87" xfId="3" applyNumberFormat="1" applyFont="1" applyBorder="1" applyAlignment="1" applyProtection="1">
      <alignment horizontal="center" vertical="center"/>
      <protection locked="0" hidden="1"/>
    </xf>
    <xf numFmtId="0" fontId="30" fillId="2" borderId="88" xfId="3" applyFont="1" applyBorder="1" applyAlignment="1" applyProtection="1">
      <alignment horizontal="center"/>
      <protection hidden="1"/>
    </xf>
    <xf numFmtId="0" fontId="30" fillId="2" borderId="89" xfId="3" applyFont="1" applyBorder="1" applyAlignment="1" applyProtection="1">
      <alignment horizontal="center"/>
      <protection hidden="1"/>
    </xf>
    <xf numFmtId="0" fontId="30" fillId="2" borderId="89" xfId="3" applyFont="1" applyBorder="1" applyAlignment="1" applyProtection="1">
      <alignment horizontal="left" indent="1"/>
      <protection hidden="1"/>
    </xf>
    <xf numFmtId="0" fontId="30" fillId="2" borderId="90" xfId="3" applyFont="1" applyBorder="1" applyAlignment="1" applyProtection="1">
      <alignment horizontal="left" indent="1"/>
      <protection hidden="1"/>
    </xf>
    <xf numFmtId="0" fontId="30" fillId="2" borderId="91" xfId="3" applyFont="1" applyBorder="1" applyAlignment="1" applyProtection="1">
      <alignment horizontal="center"/>
      <protection hidden="1"/>
    </xf>
    <xf numFmtId="0" fontId="29" fillId="2" borderId="89" xfId="3" applyBorder="1" applyProtection="1">
      <protection hidden="1"/>
    </xf>
    <xf numFmtId="0" fontId="30" fillId="2" borderId="92" xfId="3" applyFont="1" applyBorder="1" applyAlignment="1" applyProtection="1">
      <alignment horizontal="center"/>
      <protection hidden="1"/>
    </xf>
    <xf numFmtId="0" fontId="30" fillId="2" borderId="93" xfId="3" applyFont="1" applyBorder="1" applyAlignment="1" applyProtection="1">
      <alignment horizontal="center"/>
      <protection hidden="1"/>
    </xf>
    <xf numFmtId="0" fontId="30" fillId="2" borderId="94" xfId="3" applyFont="1" applyBorder="1" applyAlignment="1" applyProtection="1">
      <alignment horizontal="left" indent="1"/>
      <protection hidden="1"/>
    </xf>
    <xf numFmtId="0" fontId="30" fillId="2" borderId="95" xfId="3" applyFont="1" applyBorder="1" applyAlignment="1" applyProtection="1">
      <alignment horizontal="left" indent="1"/>
      <protection hidden="1"/>
    </xf>
    <xf numFmtId="0" fontId="29" fillId="2" borderId="96" xfId="3" applyFont="1" applyBorder="1" applyAlignment="1" applyProtection="1">
      <alignment horizontal="left" indent="1"/>
      <protection hidden="1"/>
    </xf>
    <xf numFmtId="0" fontId="30" fillId="2" borderId="97" xfId="3" applyFont="1" applyBorder="1" applyAlignment="1" applyProtection="1">
      <alignment horizontal="left" indent="1"/>
      <protection hidden="1"/>
    </xf>
    <xf numFmtId="0" fontId="30" fillId="2" borderId="98" xfId="3" applyFont="1" applyBorder="1" applyAlignment="1" applyProtection="1">
      <alignment horizontal="left" indent="1"/>
      <protection hidden="1"/>
    </xf>
    <xf numFmtId="0" fontId="30" fillId="2" borderId="99" xfId="3" applyFont="1" applyBorder="1" applyAlignment="1" applyProtection="1">
      <alignment horizontal="left" indent="1"/>
      <protection hidden="1"/>
    </xf>
    <xf numFmtId="0" fontId="30" fillId="2" borderId="100" xfId="3" applyFont="1" applyBorder="1" applyAlignment="1" applyProtection="1">
      <alignment horizontal="left" indent="1"/>
      <protection hidden="1"/>
    </xf>
    <xf numFmtId="0" fontId="32" fillId="2" borderId="0" xfId="3" applyFont="1" applyAlignment="1" applyProtection="1">
      <alignment horizontal="left" indent="1"/>
      <protection hidden="1"/>
    </xf>
    <xf numFmtId="0" fontId="32" fillId="2" borderId="101" xfId="3" applyFont="1" applyBorder="1" applyAlignment="1" applyProtection="1">
      <alignment horizontal="left" indent="1"/>
      <protection hidden="1"/>
    </xf>
    <xf numFmtId="0" fontId="30" fillId="2" borderId="101" xfId="3" applyFont="1" applyBorder="1" applyAlignment="1" applyProtection="1">
      <alignment horizontal="left" indent="1"/>
      <protection hidden="1"/>
    </xf>
    <xf numFmtId="0" fontId="33" fillId="2" borderId="102" xfId="3" applyFont="1" applyBorder="1" applyProtection="1">
      <protection locked="0" hidden="1"/>
    </xf>
    <xf numFmtId="0" fontId="30" fillId="2" borderId="0" xfId="3" applyFont="1" applyAlignment="1" applyProtection="1">
      <alignment horizontal="right"/>
      <protection hidden="1"/>
    </xf>
    <xf numFmtId="0" fontId="33" fillId="2" borderId="103" xfId="3" applyFont="1" applyBorder="1" applyAlignment="1" applyProtection="1">
      <alignment horizontal="center"/>
      <protection locked="0" hidden="1"/>
    </xf>
    <xf numFmtId="0" fontId="33" fillId="2" borderId="102" xfId="3" applyFont="1" applyBorder="1" applyAlignment="1" applyProtection="1">
      <alignment horizontal="center"/>
      <protection locked="0" hidden="1"/>
    </xf>
    <xf numFmtId="0" fontId="34" fillId="2" borderId="0" xfId="3" applyFont="1" applyProtection="1">
      <protection hidden="1"/>
    </xf>
    <xf numFmtId="0" fontId="33" fillId="2" borderId="102" xfId="3" applyFont="1" applyBorder="1" applyAlignment="1" applyProtection="1">
      <alignment horizontal="left" indent="1"/>
      <protection locked="0" hidden="1"/>
    </xf>
    <xf numFmtId="0" fontId="30" fillId="2" borderId="0" xfId="3" applyFont="1" applyAlignment="1" applyProtection="1">
      <alignment horizontal="right" indent="1"/>
      <protection hidden="1"/>
    </xf>
    <xf numFmtId="0" fontId="35" fillId="2" borderId="0" xfId="3" applyFont="1" applyAlignment="1" applyProtection="1">
      <alignment horizontal="center" vertical="center"/>
      <protection hidden="1"/>
    </xf>
    <xf numFmtId="0" fontId="29" fillId="2" borderId="103" xfId="3" applyBorder="1" applyProtection="1">
      <protection locked="0" hidden="1"/>
    </xf>
    <xf numFmtId="0" fontId="36" fillId="3" borderId="104" xfId="3" applyFont="1" applyFill="1" applyBorder="1" applyAlignment="1" applyProtection="1">
      <alignment horizontal="center" vertical="center"/>
      <protection hidden="1"/>
    </xf>
    <xf numFmtId="0" fontId="35" fillId="2" borderId="104" xfId="3" applyFont="1" applyBorder="1" applyAlignment="1" applyProtection="1">
      <alignment horizontal="center" vertical="center"/>
      <protection hidden="1"/>
    </xf>
    <xf numFmtId="0" fontId="29" fillId="2" borderId="102" xfId="3" applyFont="1" applyBorder="1" applyProtection="1">
      <protection locked="0" hidden="1"/>
    </xf>
    <xf numFmtId="0" fontId="34" fillId="2" borderId="104" xfId="3" applyFont="1" applyBorder="1" applyAlignment="1" applyProtection="1">
      <alignment horizontal="center" vertical="center"/>
      <protection hidden="1"/>
    </xf>
    <xf numFmtId="0" fontId="37" fillId="2" borderId="104" xfId="3" applyFont="1" applyBorder="1" applyAlignment="1" applyProtection="1">
      <alignment horizontal="center" vertical="center"/>
      <protection hidden="1"/>
    </xf>
    <xf numFmtId="0" fontId="37" fillId="2" borderId="105" xfId="3" applyFont="1" applyBorder="1" applyAlignment="1" applyProtection="1">
      <alignment horizontal="center" vertical="center"/>
      <protection hidden="1"/>
    </xf>
    <xf numFmtId="0" fontId="37" fillId="2" borderId="106" xfId="3" applyFont="1" applyBorder="1" applyAlignment="1" applyProtection="1">
      <alignment horizontal="center" vertical="center"/>
      <protection hidden="1"/>
    </xf>
    <xf numFmtId="0" fontId="37" fillId="2" borderId="107" xfId="3" applyFont="1" applyBorder="1" applyAlignment="1" applyProtection="1">
      <alignment horizontal="center" vertical="center"/>
      <protection hidden="1"/>
    </xf>
    <xf numFmtId="0" fontId="35" fillId="2" borderId="108" xfId="3" applyFont="1" applyBorder="1" applyAlignment="1" applyProtection="1">
      <alignment horizontal="right" vertical="center"/>
      <protection hidden="1"/>
    </xf>
    <xf numFmtId="0" fontId="29" fillId="2" borderId="109" xfId="3" applyBorder="1" applyAlignment="1" applyProtection="1">
      <alignment vertical="center"/>
      <protection hidden="1"/>
    </xf>
    <xf numFmtId="0" fontId="29" fillId="2" borderId="110" xfId="3" applyBorder="1" applyAlignment="1" applyProtection="1">
      <alignment vertical="center"/>
      <protection hidden="1"/>
    </xf>
    <xf numFmtId="0" fontId="34" fillId="2" borderId="104" xfId="3" applyFont="1" applyBorder="1" applyAlignment="1" applyProtection="1">
      <alignment horizontal="center" vertical="center"/>
      <protection hidden="1"/>
    </xf>
    <xf numFmtId="0" fontId="37" fillId="2" borderId="112" xfId="3" applyFont="1" applyBorder="1" applyAlignment="1" applyProtection="1">
      <alignment horizontal="center" vertical="center"/>
      <protection hidden="1"/>
    </xf>
    <xf numFmtId="0" fontId="37" fillId="2" borderId="113" xfId="3" applyFont="1" applyBorder="1" applyAlignment="1" applyProtection="1">
      <alignment horizontal="center" vertical="center"/>
      <protection hidden="1"/>
    </xf>
    <xf numFmtId="0" fontId="37" fillId="2" borderId="114" xfId="3" applyFont="1" applyBorder="1" applyAlignment="1" applyProtection="1">
      <alignment horizontal="center" vertical="center"/>
      <protection hidden="1"/>
    </xf>
    <xf numFmtId="0" fontId="30" fillId="2" borderId="115" xfId="3" applyFont="1" applyBorder="1" applyAlignment="1" applyProtection="1">
      <alignment horizontal="center" vertical="center"/>
      <protection hidden="1"/>
    </xf>
    <xf numFmtId="165" fontId="33" fillId="2" borderId="115" xfId="3" applyNumberFormat="1" applyFont="1" applyBorder="1" applyAlignment="1" applyProtection="1">
      <alignment horizontal="left" vertical="center" indent="1"/>
      <protection locked="0" hidden="1"/>
    </xf>
    <xf numFmtId="0" fontId="29" fillId="2" borderId="119" xfId="3" applyBorder="1" applyAlignment="1" applyProtection="1">
      <alignment horizontal="center" vertical="center"/>
      <protection hidden="1"/>
    </xf>
    <xf numFmtId="0" fontId="29" fillId="2" borderId="120" xfId="3" applyBorder="1" applyAlignment="1" applyProtection="1">
      <alignment horizontal="center" vertical="center"/>
      <protection hidden="1"/>
    </xf>
    <xf numFmtId="0" fontId="29" fillId="2" borderId="121" xfId="3" applyBorder="1" applyAlignment="1" applyProtection="1">
      <alignment horizontal="center" vertical="center"/>
      <protection locked="0" hidden="1"/>
    </xf>
    <xf numFmtId="0" fontId="29" fillId="2" borderId="122" xfId="3" applyBorder="1" applyAlignment="1" applyProtection="1">
      <alignment horizontal="center" vertical="center"/>
      <protection locked="0" hidden="1"/>
    </xf>
    <xf numFmtId="0" fontId="30" fillId="2" borderId="119" xfId="3" applyFont="1" applyBorder="1" applyAlignment="1" applyProtection="1">
      <alignment horizontal="center" vertical="center"/>
      <protection hidden="1"/>
    </xf>
    <xf numFmtId="0" fontId="38" fillId="2" borderId="151" xfId="3" applyFont="1" applyBorder="1" applyAlignment="1" applyProtection="1">
      <alignment horizontal="left" vertical="top" indent="1"/>
      <protection locked="0" hidden="1"/>
    </xf>
    <xf numFmtId="0" fontId="38" fillId="2" borderId="0" xfId="3" applyFont="1" applyAlignment="1" applyProtection="1">
      <alignment horizontal="center" vertical="center"/>
      <protection hidden="1"/>
    </xf>
    <xf numFmtId="0" fontId="29" fillId="2" borderId="125" xfId="3" applyBorder="1" applyAlignment="1" applyProtection="1">
      <alignment horizontal="center" vertical="center"/>
      <protection hidden="1"/>
    </xf>
    <xf numFmtId="0" fontId="29" fillId="2" borderId="126" xfId="3" applyBorder="1" applyAlignment="1" applyProtection="1">
      <alignment horizontal="center" vertical="center"/>
      <protection hidden="1"/>
    </xf>
    <xf numFmtId="0" fontId="29" fillId="2" borderId="86" xfId="3" applyBorder="1" applyAlignment="1" applyProtection="1">
      <alignment horizontal="center" vertical="center"/>
      <protection locked="0" hidden="1"/>
    </xf>
    <xf numFmtId="0" fontId="29" fillId="2" borderId="127" xfId="3" applyBorder="1" applyAlignment="1" applyProtection="1">
      <alignment horizontal="center" vertical="center"/>
      <protection locked="0" hidden="1"/>
    </xf>
    <xf numFmtId="0" fontId="30" fillId="2" borderId="125" xfId="3" applyFont="1" applyBorder="1" applyAlignment="1" applyProtection="1">
      <alignment horizontal="center" vertical="center"/>
      <protection hidden="1"/>
    </xf>
    <xf numFmtId="0" fontId="38" fillId="2" borderId="118" xfId="3" applyFont="1" applyBorder="1" applyAlignment="1" applyProtection="1">
      <alignment horizontal="left" vertical="center" indent="1"/>
      <protection locked="0" hidden="1"/>
    </xf>
    <xf numFmtId="0" fontId="29" fillId="2" borderId="130" xfId="3" applyBorder="1" applyAlignment="1" applyProtection="1">
      <alignment horizontal="center" vertical="center"/>
      <protection hidden="1"/>
    </xf>
    <xf numFmtId="0" fontId="29" fillId="2" borderId="131" xfId="3" applyBorder="1" applyAlignment="1" applyProtection="1">
      <alignment horizontal="center" vertical="center"/>
      <protection hidden="1"/>
    </xf>
    <xf numFmtId="0" fontId="29" fillId="2" borderId="132" xfId="3" applyBorder="1" applyAlignment="1" applyProtection="1">
      <alignment horizontal="center" vertical="center"/>
      <protection locked="0" hidden="1"/>
    </xf>
    <xf numFmtId="0" fontId="29" fillId="2" borderId="133" xfId="3" applyBorder="1" applyAlignment="1" applyProtection="1">
      <alignment horizontal="center" vertical="center"/>
      <protection locked="0" hidden="1"/>
    </xf>
    <xf numFmtId="0" fontId="30" fillId="2" borderId="130" xfId="3" applyFont="1" applyBorder="1" applyAlignment="1" applyProtection="1">
      <alignment horizontal="center" vertical="center"/>
      <protection hidden="1"/>
    </xf>
    <xf numFmtId="0" fontId="30" fillId="2" borderId="136" xfId="3" applyFont="1" applyBorder="1" applyAlignment="1" applyProtection="1">
      <alignment horizontal="center" vertical="top"/>
      <protection hidden="1"/>
    </xf>
    <xf numFmtId="0" fontId="30" fillId="2" borderId="137" xfId="3" applyFont="1" applyBorder="1" applyAlignment="1" applyProtection="1">
      <alignment horizontal="center" vertical="top"/>
      <protection hidden="1"/>
    </xf>
    <xf numFmtId="0" fontId="30" fillId="2" borderId="138" xfId="3" applyFont="1" applyBorder="1" applyAlignment="1" applyProtection="1">
      <alignment horizontal="center" vertical="top"/>
      <protection hidden="1"/>
    </xf>
    <xf numFmtId="0" fontId="30" fillId="2" borderId="139" xfId="3" applyFont="1" applyBorder="1" applyAlignment="1" applyProtection="1">
      <alignment horizontal="center" vertical="top"/>
      <protection hidden="1"/>
    </xf>
    <xf numFmtId="0" fontId="30" fillId="2" borderId="140" xfId="3" applyFont="1" applyBorder="1" applyAlignment="1" applyProtection="1">
      <alignment horizontal="center" vertical="top"/>
      <protection hidden="1"/>
    </xf>
    <xf numFmtId="0" fontId="30" fillId="2" borderId="104" xfId="3" applyFont="1" applyBorder="1" applyAlignment="1" applyProtection="1">
      <alignment horizontal="center" vertical="center" wrapText="1"/>
      <protection hidden="1"/>
    </xf>
    <xf numFmtId="0" fontId="30" fillId="2" borderId="111" xfId="3" applyFont="1" applyBorder="1" applyAlignment="1" applyProtection="1">
      <alignment horizontal="left" indent="1"/>
      <protection hidden="1"/>
    </xf>
    <xf numFmtId="0" fontId="30" fillId="2" borderId="118" xfId="3" applyFont="1" applyBorder="1" applyAlignment="1" applyProtection="1">
      <alignment horizontal="center"/>
      <protection hidden="1"/>
    </xf>
    <xf numFmtId="0" fontId="30" fillId="2" borderId="152" xfId="3" applyFont="1" applyBorder="1" applyAlignment="1" applyProtection="1">
      <alignment horizontal="center"/>
      <protection hidden="1"/>
    </xf>
    <xf numFmtId="0" fontId="30" fillId="2" borderId="118" xfId="3" applyFont="1" applyBorder="1" applyAlignment="1" applyProtection="1">
      <alignment horizontal="left" indent="1"/>
      <protection hidden="1"/>
    </xf>
    <xf numFmtId="0" fontId="36" fillId="3" borderId="108" xfId="3" applyFont="1" applyFill="1" applyBorder="1" applyAlignment="1" applyProtection="1">
      <alignment horizontal="left" vertical="center" indent="1"/>
      <protection locked="0" hidden="1"/>
    </xf>
    <xf numFmtId="0" fontId="35" fillId="3" borderId="110" xfId="3" applyFont="1" applyFill="1" applyBorder="1" applyAlignment="1" applyProtection="1">
      <alignment horizontal="left" vertical="top" indent="1"/>
      <protection hidden="1"/>
    </xf>
    <xf numFmtId="0" fontId="32" fillId="2" borderId="148" xfId="3" applyFont="1" applyBorder="1" applyAlignment="1" applyProtection="1">
      <alignment vertical="center" wrapText="1"/>
      <protection hidden="1"/>
    </xf>
    <xf numFmtId="167" fontId="38" fillId="2" borderId="102" xfId="3" applyNumberFormat="1" applyFont="1" applyBorder="1" applyAlignment="1" applyProtection="1">
      <alignment horizontal="center"/>
      <protection locked="0" hidden="1"/>
    </xf>
    <xf numFmtId="0" fontId="30" fillId="2" borderId="0" xfId="3" applyFont="1" applyBorder="1" applyAlignment="1" applyProtection="1">
      <alignment horizontal="right"/>
      <protection hidden="1"/>
    </xf>
    <xf numFmtId="0" fontId="38" fillId="2" borderId="102" xfId="3" applyFont="1" applyBorder="1" applyAlignment="1" applyProtection="1">
      <alignment horizontal="left" indent="1"/>
      <protection locked="0" hidden="1"/>
    </xf>
    <xf numFmtId="0" fontId="39" fillId="2" borderId="0" xfId="3" applyFont="1" applyBorder="1" applyAlignment="1" applyProtection="1">
      <alignment horizontal="center"/>
      <protection hidden="1"/>
    </xf>
    <xf numFmtId="165" fontId="13" fillId="2" borderId="116" xfId="2" applyNumberFormat="1" applyBorder="1" applyAlignment="1" applyProtection="1">
      <alignment horizontal="left" vertical="center" indent="1"/>
      <protection locked="0"/>
    </xf>
    <xf numFmtId="165" fontId="19" fillId="2" borderId="117" xfId="2" applyNumberFormat="1" applyFont="1" applyBorder="1" applyAlignment="1" applyProtection="1">
      <alignment horizontal="left" vertical="center" indent="1"/>
      <protection locked="0"/>
    </xf>
    <xf numFmtId="0" fontId="25" fillId="2" borderId="123" xfId="2" applyFont="1" applyBorder="1" applyAlignment="1" applyProtection="1">
      <alignment horizontal="left" vertical="top" indent="1"/>
      <protection locked="0"/>
    </xf>
    <xf numFmtId="0" fontId="25" fillId="2" borderId="124" xfId="2" applyFont="1" applyBorder="1" applyAlignment="1" applyProtection="1">
      <alignment horizontal="left" vertical="top" indent="1"/>
      <protection locked="0"/>
    </xf>
    <xf numFmtId="0" fontId="25" fillId="2" borderId="128" xfId="2" applyFont="1" applyBorder="1" applyAlignment="1" applyProtection="1">
      <alignment horizontal="left" vertical="top" indent="1"/>
      <protection locked="0"/>
    </xf>
    <xf numFmtId="0" fontId="25" fillId="2" borderId="129" xfId="2" applyFont="1" applyBorder="1" applyAlignment="1" applyProtection="1">
      <alignment horizontal="left" vertical="top" indent="1"/>
      <protection locked="0"/>
    </xf>
    <xf numFmtId="0" fontId="16" fillId="2" borderId="86" xfId="2" applyFont="1" applyBorder="1" applyAlignment="1" applyProtection="1">
      <alignment horizontal="center" vertical="center"/>
      <protection locked="0"/>
    </xf>
    <xf numFmtId="0" fontId="16" fillId="2" borderId="127" xfId="2" applyFont="1" applyBorder="1" applyAlignment="1" applyProtection="1">
      <alignment horizontal="center" vertical="center"/>
      <protection locked="0"/>
    </xf>
    <xf numFmtId="0" fontId="25" fillId="2" borderId="128" xfId="2" applyFont="1" applyBorder="1" applyAlignment="1" applyProtection="1">
      <alignment horizontal="left" vertical="center" indent="1"/>
      <protection locked="0"/>
    </xf>
    <xf numFmtId="0" fontId="25" fillId="2" borderId="129" xfId="2" applyFont="1" applyBorder="1" applyAlignment="1" applyProtection="1">
      <alignment horizontal="left" vertical="center" indent="1"/>
      <protection locked="0"/>
    </xf>
    <xf numFmtId="0" fontId="16" fillId="2" borderId="132" xfId="2" applyFont="1" applyBorder="1" applyAlignment="1" applyProtection="1">
      <alignment horizontal="center" vertical="center"/>
      <protection locked="0"/>
    </xf>
    <xf numFmtId="0" fontId="16" fillId="2" borderId="133" xfId="2" applyFont="1" applyBorder="1" applyAlignment="1" applyProtection="1">
      <alignment horizontal="center" vertical="center"/>
      <protection locked="0"/>
    </xf>
    <xf numFmtId="0" fontId="25" fillId="2" borderId="134" xfId="2" applyFont="1" applyBorder="1" applyAlignment="1" applyProtection="1">
      <alignment horizontal="left" vertical="center" indent="1"/>
      <protection locked="0"/>
    </xf>
    <xf numFmtId="0" fontId="25" fillId="2" borderId="135" xfId="2" applyFont="1" applyBorder="1" applyAlignment="1" applyProtection="1">
      <alignment horizontal="left" vertical="center" indent="1"/>
      <protection locked="0"/>
    </xf>
  </cellXfs>
  <cellStyles count="4">
    <cellStyle name="Normální" xfId="0" builtinId="0"/>
    <cellStyle name="Normální 2" xfId="1" xr:uid="{FC9803B7-AEBB-4DC9-B886-9DB3F12EDD90}"/>
    <cellStyle name="Normální 3" xfId="2" xr:uid="{5BCDAF26-4204-4C8C-95FD-D504425486E0}"/>
    <cellStyle name="Normální 4" xfId="3" xr:uid="{C420E458-31C4-4225-B3A0-9FC060FB0F2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571320" cy="361455"/>
    <xdr:pic>
      <xdr:nvPicPr>
        <xdr:cNvPr id="2" name="Picture 1">
          <a:extLst>
            <a:ext uri="{FF2B5EF4-FFF2-40B4-BE49-F238E27FC236}">
              <a16:creationId xmlns:a16="http://schemas.microsoft.com/office/drawing/2014/main" id="{912AD49A-DFEF-4C34-A1C7-4F9DDF024F8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" y="0"/>
          <a:ext cx="571320" cy="361455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AB24DE48-6111-49DC-95AD-C77082C9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D5F23FA5-E8A0-47C0-BB76-D4255187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00F63DFD-A560-4E16-96EA-E8F0E168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49704A4E-3C40-4D45-96E0-8BF77AFC8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3619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2" name="Picture 1" descr="ČKA čb">
          <a:extLst>
            <a:ext uri="{FF2B5EF4-FFF2-40B4-BE49-F238E27FC236}">
              <a16:creationId xmlns:a16="http://schemas.microsoft.com/office/drawing/2014/main" id="{5AB43EF8-1895-42CD-99C8-705C58DC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38B3-1793-4A77-BB55-C1CA9978515D}">
  <sheetPr>
    <tabColor rgb="FFFFFFFF"/>
    <pageSetUpPr fitToPage="1"/>
  </sheetPr>
  <dimension ref="A1:T66"/>
  <sheetViews>
    <sheetView showGridLines="0" showRowColHeaders="0" zoomScaleNormal="100" workbookViewId="0">
      <selection activeCell="A2" sqref="A2"/>
    </sheetView>
  </sheetViews>
  <sheetFormatPr defaultRowHeight="12.75"/>
  <cols>
    <col min="1" max="20" width="9.140625" style="371"/>
    <col min="21" max="16384" width="9.140625" style="370"/>
  </cols>
  <sheetData>
    <row r="1" spans="1:19" ht="26.25" customHeight="1" thickBot="1">
      <c r="B1" s="460" t="s">
        <v>0</v>
      </c>
      <c r="C1" s="460"/>
      <c r="D1" s="464" t="s">
        <v>1</v>
      </c>
      <c r="E1" s="464"/>
      <c r="F1" s="464"/>
      <c r="G1" s="464"/>
      <c r="H1" s="464"/>
      <c r="I1" s="464"/>
      <c r="J1" s="370"/>
      <c r="K1" s="405" t="s">
        <v>173</v>
      </c>
      <c r="L1" s="463" t="s">
        <v>172</v>
      </c>
      <c r="M1" s="463"/>
      <c r="N1" s="463"/>
      <c r="O1" s="462" t="s">
        <v>4</v>
      </c>
      <c r="P1" s="462"/>
      <c r="Q1" s="461" t="s">
        <v>146</v>
      </c>
      <c r="R1" s="461"/>
      <c r="S1" s="461"/>
    </row>
    <row r="2" spans="1:19" ht="6" customHeight="1" thickBot="1">
      <c r="A2" s="370"/>
      <c r="B2" s="460"/>
      <c r="C2" s="46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19" ht="20.100000000000001" customHeight="1" thickBot="1">
      <c r="A3" s="459" t="s">
        <v>6</v>
      </c>
      <c r="B3" s="458" t="s">
        <v>171</v>
      </c>
      <c r="C3" s="458"/>
      <c r="D3" s="458"/>
      <c r="E3" s="458"/>
      <c r="F3" s="458"/>
      <c r="G3" s="458"/>
      <c r="H3" s="458"/>
      <c r="I3" s="458"/>
      <c r="J3" s="370"/>
      <c r="K3" s="459" t="s">
        <v>8</v>
      </c>
      <c r="L3" s="458" t="s">
        <v>170</v>
      </c>
      <c r="M3" s="458"/>
      <c r="N3" s="458"/>
      <c r="O3" s="458"/>
      <c r="P3" s="458"/>
      <c r="Q3" s="458"/>
      <c r="R3" s="458"/>
      <c r="S3" s="458"/>
    </row>
    <row r="4" spans="1:19" ht="5.0999999999999996" customHeight="1" thickBot="1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</row>
    <row r="5" spans="1:19" ht="12.95" customHeight="1" thickBot="1">
      <c r="A5" s="457" t="s">
        <v>10</v>
      </c>
      <c r="B5" s="457"/>
      <c r="C5" s="453" t="s">
        <v>11</v>
      </c>
      <c r="D5" s="456" t="s">
        <v>12</v>
      </c>
      <c r="E5" s="456"/>
      <c r="F5" s="456"/>
      <c r="G5" s="456"/>
      <c r="H5" s="455" t="s">
        <v>13</v>
      </c>
      <c r="I5" s="455"/>
      <c r="J5" s="370"/>
      <c r="K5" s="457" t="s">
        <v>10</v>
      </c>
      <c r="L5" s="457"/>
      <c r="M5" s="453" t="s">
        <v>11</v>
      </c>
      <c r="N5" s="456" t="s">
        <v>12</v>
      </c>
      <c r="O5" s="456"/>
      <c r="P5" s="456"/>
      <c r="Q5" s="456"/>
      <c r="R5" s="455" t="s">
        <v>13</v>
      </c>
      <c r="S5" s="455"/>
    </row>
    <row r="6" spans="1:19" ht="12.95" customHeight="1" thickBot="1">
      <c r="A6" s="454" t="s">
        <v>14</v>
      </c>
      <c r="B6" s="454"/>
      <c r="C6" s="453"/>
      <c r="D6" s="452" t="s">
        <v>15</v>
      </c>
      <c r="E6" s="451" t="s">
        <v>16</v>
      </c>
      <c r="F6" s="451" t="s">
        <v>17</v>
      </c>
      <c r="G6" s="450" t="s">
        <v>18</v>
      </c>
      <c r="H6" s="449" t="s">
        <v>19</v>
      </c>
      <c r="I6" s="448" t="s">
        <v>20</v>
      </c>
      <c r="J6" s="370"/>
      <c r="K6" s="454" t="s">
        <v>14</v>
      </c>
      <c r="L6" s="454"/>
      <c r="M6" s="453"/>
      <c r="N6" s="452" t="s">
        <v>15</v>
      </c>
      <c r="O6" s="451" t="s">
        <v>16</v>
      </c>
      <c r="P6" s="451" t="s">
        <v>17</v>
      </c>
      <c r="Q6" s="450" t="s">
        <v>18</v>
      </c>
      <c r="R6" s="449" t="s">
        <v>19</v>
      </c>
      <c r="S6" s="448" t="s">
        <v>20</v>
      </c>
    </row>
    <row r="7" spans="1:19" ht="5.0999999999999996" customHeight="1" thickBot="1">
      <c r="C7" s="370"/>
      <c r="D7" s="370"/>
      <c r="E7" s="370"/>
      <c r="F7" s="370"/>
      <c r="G7" s="370"/>
      <c r="H7" s="370"/>
      <c r="I7" s="370"/>
      <c r="J7" s="370"/>
      <c r="M7" s="370"/>
      <c r="N7" s="370"/>
      <c r="O7" s="370"/>
      <c r="P7" s="370"/>
      <c r="Q7" s="370"/>
      <c r="R7" s="370"/>
      <c r="S7" s="370"/>
    </row>
    <row r="8" spans="1:19" ht="12.95" customHeight="1" thickBot="1">
      <c r="A8" s="442" t="s">
        <v>169</v>
      </c>
      <c r="B8" s="442"/>
      <c r="C8" s="447">
        <v>1</v>
      </c>
      <c r="D8" s="446">
        <v>133</v>
      </c>
      <c r="E8" s="445">
        <v>71</v>
      </c>
      <c r="F8" s="445">
        <v>1</v>
      </c>
      <c r="G8" s="444">
        <f>IF(AND(ISBLANK(D8),ISBLANK(E8)),"",D8+E8)</f>
        <v>204</v>
      </c>
      <c r="H8" s="443">
        <f>IF(OR(ISNUMBER($G8),ISNUMBER($Q8)),(SIGN(N($G8)-N($Q8))+1)/2,"")</f>
        <v>1</v>
      </c>
      <c r="I8" s="436"/>
      <c r="J8" s="370"/>
      <c r="K8" s="442" t="s">
        <v>168</v>
      </c>
      <c r="L8" s="442"/>
      <c r="M8" s="447">
        <v>1</v>
      </c>
      <c r="N8" s="446">
        <v>128</v>
      </c>
      <c r="O8" s="445">
        <v>52</v>
      </c>
      <c r="P8" s="445">
        <v>6</v>
      </c>
      <c r="Q8" s="444">
        <f>IF(AND(ISBLANK(N8),ISBLANK(O8)),"",N8+O8)</f>
        <v>180</v>
      </c>
      <c r="R8" s="443">
        <f>IF(ISNUMBER($H8),1-$H8,"")</f>
        <v>0</v>
      </c>
      <c r="S8" s="436"/>
    </row>
    <row r="9" spans="1:19" ht="12.95" customHeight="1">
      <c r="A9" s="442"/>
      <c r="B9" s="442"/>
      <c r="C9" s="441">
        <v>2</v>
      </c>
      <c r="D9" s="440">
        <v>124</v>
      </c>
      <c r="E9" s="439">
        <v>44</v>
      </c>
      <c r="F9" s="439">
        <v>5</v>
      </c>
      <c r="G9" s="438">
        <f>IF(AND(ISBLANK(D9),ISBLANK(E9)),"",D9+E9)</f>
        <v>168</v>
      </c>
      <c r="H9" s="437">
        <f>IF(OR(ISNUMBER($G9),ISNUMBER($Q9)),(SIGN(N($G9)-N($Q9))+1)/2,"")</f>
        <v>0</v>
      </c>
      <c r="I9" s="436"/>
      <c r="J9" s="370"/>
      <c r="K9" s="442"/>
      <c r="L9" s="442"/>
      <c r="M9" s="441">
        <v>2</v>
      </c>
      <c r="N9" s="440">
        <v>133</v>
      </c>
      <c r="O9" s="439">
        <v>68</v>
      </c>
      <c r="P9" s="439">
        <v>4</v>
      </c>
      <c r="Q9" s="438">
        <f>IF(AND(ISBLANK(N9),ISBLANK(O9)),"",N9+O9)</f>
        <v>201</v>
      </c>
      <c r="R9" s="437">
        <f>IF(ISNUMBER($H9),1-$H9,"")</f>
        <v>1</v>
      </c>
      <c r="S9" s="436"/>
    </row>
    <row r="10" spans="1:19" ht="12.95" customHeight="1" thickBot="1">
      <c r="A10" s="435" t="s">
        <v>167</v>
      </c>
      <c r="B10" s="435"/>
      <c r="C10" s="441">
        <v>3</v>
      </c>
      <c r="D10" s="440"/>
      <c r="E10" s="439"/>
      <c r="F10" s="439"/>
      <c r="G10" s="438" t="str">
        <f>IF(AND(ISBLANK(D10),ISBLANK(E10)),"",D10+E10)</f>
        <v/>
      </c>
      <c r="H10" s="437" t="str">
        <f>IF(OR(ISNUMBER($G10),ISNUMBER($Q10)),(SIGN(N($G10)-N($Q10))+1)/2,"")</f>
        <v/>
      </c>
      <c r="I10" s="436"/>
      <c r="J10" s="370"/>
      <c r="K10" s="435" t="s">
        <v>107</v>
      </c>
      <c r="L10" s="435"/>
      <c r="M10" s="441">
        <v>3</v>
      </c>
      <c r="N10" s="440"/>
      <c r="O10" s="439"/>
      <c r="P10" s="439"/>
      <c r="Q10" s="438" t="str">
        <f>IF(AND(ISBLANK(N10),ISBLANK(O10)),"",N10+O10)</f>
        <v/>
      </c>
      <c r="R10" s="437" t="str">
        <f>IF(ISNUMBER($H10),1-$H10,"")</f>
        <v/>
      </c>
      <c r="S10" s="436"/>
    </row>
    <row r="11" spans="1:19" ht="12.95" customHeight="1" thickBot="1">
      <c r="A11" s="435"/>
      <c r="B11" s="435"/>
      <c r="C11" s="434">
        <v>4</v>
      </c>
      <c r="D11" s="433"/>
      <c r="E11" s="432"/>
      <c r="F11" s="432"/>
      <c r="G11" s="431" t="str">
        <f>IF(AND(ISBLANK(D11),ISBLANK(E11)),"",D11+E11)</f>
        <v/>
      </c>
      <c r="H11" s="430" t="str">
        <f>IF(OR(ISNUMBER($G11),ISNUMBER($Q11)),(SIGN(N($G11)-N($Q11))+1)/2,"")</f>
        <v/>
      </c>
      <c r="I11" s="424">
        <f>IF(ISNUMBER(H12),(SIGN(1000*($H12-$R12)+$G12-$Q12)+1)/2,"")</f>
        <v>0</v>
      </c>
      <c r="J11" s="370"/>
      <c r="K11" s="435"/>
      <c r="L11" s="435"/>
      <c r="M11" s="434">
        <v>4</v>
      </c>
      <c r="N11" s="433"/>
      <c r="O11" s="432"/>
      <c r="P11" s="432"/>
      <c r="Q11" s="431" t="str">
        <f>IF(AND(ISBLANK(N11),ISBLANK(O11)),"",N11+O11)</f>
        <v/>
      </c>
      <c r="R11" s="430" t="str">
        <f>IF(ISNUMBER($H11),1-$H11,"")</f>
        <v/>
      </c>
      <c r="S11" s="424">
        <f>IF(ISNUMBER($I11),1-$I11,"")</f>
        <v>1</v>
      </c>
    </row>
    <row r="12" spans="1:19" ht="15.95" customHeight="1" thickBot="1">
      <c r="A12" s="429">
        <v>1292</v>
      </c>
      <c r="B12" s="429"/>
      <c r="C12" s="428" t="s">
        <v>18</v>
      </c>
      <c r="D12" s="425">
        <f>IF(ISNUMBER($G12),SUM(D8:D11),"")</f>
        <v>257</v>
      </c>
      <c r="E12" s="427">
        <f>IF(ISNUMBER($G12),SUM(E8:E11),"")</f>
        <v>115</v>
      </c>
      <c r="F12" s="427">
        <f>IF(ISNUMBER($G12),SUM(F8:F11),"")</f>
        <v>6</v>
      </c>
      <c r="G12" s="426">
        <f>IF(SUM($G8:$G11)+SUM($Q8:$Q11)&gt;0,SUM(G8:G11),"")</f>
        <v>372</v>
      </c>
      <c r="H12" s="425">
        <f>IF(ISNUMBER($G12),SUM(H8:H11),"")</f>
        <v>1</v>
      </c>
      <c r="I12" s="424"/>
      <c r="J12" s="370"/>
      <c r="K12" s="429">
        <v>22753</v>
      </c>
      <c r="L12" s="429"/>
      <c r="M12" s="428" t="s">
        <v>18</v>
      </c>
      <c r="N12" s="425">
        <f>IF(ISNUMBER($G12),SUM(N8:N11),"")</f>
        <v>261</v>
      </c>
      <c r="O12" s="427">
        <f>IF(ISNUMBER($G12),SUM(O8:O11),"")</f>
        <v>120</v>
      </c>
      <c r="P12" s="427">
        <f>IF(ISNUMBER($G12),SUM(P8:P11),"")</f>
        <v>10</v>
      </c>
      <c r="Q12" s="426">
        <f>IF(SUM($G8:$G11)+SUM($Q8:$Q11)&gt;0,SUM(Q8:Q11),"")</f>
        <v>381</v>
      </c>
      <c r="R12" s="425">
        <f>IF(ISNUMBER($G12),SUM(R8:R11),"")</f>
        <v>1</v>
      </c>
      <c r="S12" s="424"/>
    </row>
    <row r="13" spans="1:19" ht="12.95" customHeight="1" thickBot="1">
      <c r="A13" s="442" t="s">
        <v>166</v>
      </c>
      <c r="B13" s="442"/>
      <c r="C13" s="447">
        <v>1</v>
      </c>
      <c r="D13" s="446">
        <v>122</v>
      </c>
      <c r="E13" s="445">
        <v>61</v>
      </c>
      <c r="F13" s="445">
        <v>5</v>
      </c>
      <c r="G13" s="444">
        <f>IF(AND(ISBLANK(D13),ISBLANK(E13)),"",D13+E13)</f>
        <v>183</v>
      </c>
      <c r="H13" s="443">
        <f>IF(OR(ISNUMBER($G13),ISNUMBER($Q13)),(SIGN(N($G13)-N($Q13))+1)/2,"")</f>
        <v>1</v>
      </c>
      <c r="I13" s="436"/>
      <c r="J13" s="370"/>
      <c r="K13" s="442" t="s">
        <v>85</v>
      </c>
      <c r="L13" s="442"/>
      <c r="M13" s="447">
        <v>1</v>
      </c>
      <c r="N13" s="446">
        <v>138</v>
      </c>
      <c r="O13" s="445">
        <v>43</v>
      </c>
      <c r="P13" s="445">
        <v>8</v>
      </c>
      <c r="Q13" s="444">
        <f>IF(AND(ISBLANK(N13),ISBLANK(O13)),"",N13+O13)</f>
        <v>181</v>
      </c>
      <c r="R13" s="443">
        <f>IF(ISNUMBER($H13),1-$H13,"")</f>
        <v>0</v>
      </c>
      <c r="S13" s="436"/>
    </row>
    <row r="14" spans="1:19" ht="12.95" customHeight="1">
      <c r="A14" s="442"/>
      <c r="B14" s="442"/>
      <c r="C14" s="441">
        <v>2</v>
      </c>
      <c r="D14" s="440">
        <v>141</v>
      </c>
      <c r="E14" s="439">
        <v>47</v>
      </c>
      <c r="F14" s="439">
        <v>3</v>
      </c>
      <c r="G14" s="438">
        <f>IF(AND(ISBLANK(D14),ISBLANK(E14)),"",D14+E14)</f>
        <v>188</v>
      </c>
      <c r="H14" s="437">
        <f>IF(OR(ISNUMBER($G14),ISNUMBER($Q14)),(SIGN(N($G14)-N($Q14))+1)/2,"")</f>
        <v>0</v>
      </c>
      <c r="I14" s="436"/>
      <c r="J14" s="370"/>
      <c r="K14" s="442"/>
      <c r="L14" s="442"/>
      <c r="M14" s="441">
        <v>2</v>
      </c>
      <c r="N14" s="440">
        <v>146</v>
      </c>
      <c r="O14" s="439">
        <v>45</v>
      </c>
      <c r="P14" s="439">
        <v>45</v>
      </c>
      <c r="Q14" s="438">
        <f>IF(AND(ISBLANK(N14),ISBLANK(O14)),"",N14+O14)</f>
        <v>191</v>
      </c>
      <c r="R14" s="437">
        <f>IF(ISNUMBER($H14),1-$H14,"")</f>
        <v>1</v>
      </c>
      <c r="S14" s="436"/>
    </row>
    <row r="15" spans="1:19" ht="12.95" customHeight="1" thickBot="1">
      <c r="A15" s="435" t="s">
        <v>165</v>
      </c>
      <c r="B15" s="435"/>
      <c r="C15" s="441">
        <v>3</v>
      </c>
      <c r="D15" s="440"/>
      <c r="E15" s="439"/>
      <c r="F15" s="439"/>
      <c r="G15" s="438" t="str">
        <f>IF(AND(ISBLANK(D15),ISBLANK(E15)),"",D15+E15)</f>
        <v/>
      </c>
      <c r="H15" s="437" t="str">
        <f>IF(OR(ISNUMBER($G15),ISNUMBER($Q15)),(SIGN(N($G15)-N($Q15))+1)/2,"")</f>
        <v/>
      </c>
      <c r="I15" s="436"/>
      <c r="J15" s="370"/>
      <c r="K15" s="435" t="s">
        <v>24</v>
      </c>
      <c r="L15" s="435"/>
      <c r="M15" s="441">
        <v>3</v>
      </c>
      <c r="N15" s="440"/>
      <c r="O15" s="439"/>
      <c r="P15" s="439"/>
      <c r="Q15" s="438" t="str">
        <f>IF(AND(ISBLANK(N15),ISBLANK(O15)),"",N15+O15)</f>
        <v/>
      </c>
      <c r="R15" s="437" t="str">
        <f>IF(ISNUMBER($H15),1-$H15,"")</f>
        <v/>
      </c>
      <c r="S15" s="436"/>
    </row>
    <row r="16" spans="1:19" ht="12.95" customHeight="1" thickBot="1">
      <c r="A16" s="435"/>
      <c r="B16" s="435"/>
      <c r="C16" s="434">
        <v>4</v>
      </c>
      <c r="D16" s="433"/>
      <c r="E16" s="432"/>
      <c r="F16" s="432"/>
      <c r="G16" s="431" t="str">
        <f>IF(AND(ISBLANK(D16),ISBLANK(E16)),"",D16+E16)</f>
        <v/>
      </c>
      <c r="H16" s="430" t="str">
        <f>IF(OR(ISNUMBER($G16),ISNUMBER($Q16)),(SIGN(N($G16)-N($Q16))+1)/2,"")</f>
        <v/>
      </c>
      <c r="I16" s="424">
        <f>IF(ISNUMBER(H17),(SIGN(1000*($H17-$R17)+$G17-$Q17)+1)/2,"")</f>
        <v>0</v>
      </c>
      <c r="J16" s="370"/>
      <c r="K16" s="435"/>
      <c r="L16" s="435"/>
      <c r="M16" s="434">
        <v>4</v>
      </c>
      <c r="N16" s="433"/>
      <c r="O16" s="432"/>
      <c r="P16" s="432"/>
      <c r="Q16" s="431" t="str">
        <f>IF(AND(ISBLANK(N16),ISBLANK(O16)),"",N16+O16)</f>
        <v/>
      </c>
      <c r="R16" s="430" t="str">
        <f>IF(ISNUMBER($H16),1-$H16,"")</f>
        <v/>
      </c>
      <c r="S16" s="424">
        <f>IF(ISNUMBER($I16),1-$I16,"")</f>
        <v>1</v>
      </c>
    </row>
    <row r="17" spans="1:19" ht="15.95" customHeight="1" thickBot="1">
      <c r="A17" s="429">
        <v>17862</v>
      </c>
      <c r="B17" s="429"/>
      <c r="C17" s="428" t="s">
        <v>18</v>
      </c>
      <c r="D17" s="425">
        <f>IF(ISNUMBER($G17),SUM(D13:D16),"")</f>
        <v>263</v>
      </c>
      <c r="E17" s="427">
        <f>IF(ISNUMBER($G17),SUM(E13:E16),"")</f>
        <v>108</v>
      </c>
      <c r="F17" s="427">
        <f>IF(ISNUMBER($G17),SUM(F13:F16),"")</f>
        <v>8</v>
      </c>
      <c r="G17" s="426">
        <f>IF(SUM($G13:$G16)+SUM($Q13:$Q16)&gt;0,SUM(G13:G16),"")</f>
        <v>371</v>
      </c>
      <c r="H17" s="425">
        <f>IF(ISNUMBER($G17),SUM(H13:H16),"")</f>
        <v>1</v>
      </c>
      <c r="I17" s="424"/>
      <c r="J17" s="370"/>
      <c r="K17" s="429">
        <v>865</v>
      </c>
      <c r="L17" s="429"/>
      <c r="M17" s="428" t="s">
        <v>18</v>
      </c>
      <c r="N17" s="425">
        <f>IF(ISNUMBER($G17),SUM(N13:N16),"")</f>
        <v>284</v>
      </c>
      <c r="O17" s="427">
        <f>IF(ISNUMBER($G17),SUM(O13:O16),"")</f>
        <v>88</v>
      </c>
      <c r="P17" s="427">
        <f>IF(ISNUMBER($G17),SUM(P13:P16),"")</f>
        <v>53</v>
      </c>
      <c r="Q17" s="426">
        <f>IF(SUM($G13:$G16)+SUM($Q13:$Q16)&gt;0,SUM(Q13:Q16),"")</f>
        <v>372</v>
      </c>
      <c r="R17" s="425">
        <f>IF(ISNUMBER($G17),SUM(R13:R16),"")</f>
        <v>1</v>
      </c>
      <c r="S17" s="424"/>
    </row>
    <row r="18" spans="1:19" ht="12.95" customHeight="1" thickBot="1">
      <c r="A18" s="442" t="s">
        <v>164</v>
      </c>
      <c r="B18" s="442"/>
      <c r="C18" s="447">
        <v>1</v>
      </c>
      <c r="D18" s="446">
        <v>137</v>
      </c>
      <c r="E18" s="445">
        <v>63</v>
      </c>
      <c r="F18" s="445">
        <v>2</v>
      </c>
      <c r="G18" s="444">
        <f>IF(AND(ISBLANK(D18),ISBLANK(E18)),"",D18+E18)</f>
        <v>200</v>
      </c>
      <c r="H18" s="443">
        <f>IF(OR(ISNUMBER($G18),ISNUMBER($Q18)),(SIGN(N($G18)-N($Q18))+1)/2,"")</f>
        <v>0</v>
      </c>
      <c r="I18" s="436"/>
      <c r="J18" s="370"/>
      <c r="K18" s="442" t="s">
        <v>163</v>
      </c>
      <c r="L18" s="442"/>
      <c r="M18" s="447">
        <v>1</v>
      </c>
      <c r="N18" s="446">
        <v>139</v>
      </c>
      <c r="O18" s="445">
        <v>71</v>
      </c>
      <c r="P18" s="445">
        <v>0</v>
      </c>
      <c r="Q18" s="444">
        <f>IF(AND(ISBLANK(N18),ISBLANK(O18)),"",N18+O18)</f>
        <v>210</v>
      </c>
      <c r="R18" s="443">
        <f>IF(ISNUMBER($H18),1-$H18,"")</f>
        <v>1</v>
      </c>
      <c r="S18" s="436"/>
    </row>
    <row r="19" spans="1:19" ht="12.95" customHeight="1">
      <c r="A19" s="442"/>
      <c r="B19" s="442"/>
      <c r="C19" s="441">
        <v>2</v>
      </c>
      <c r="D19" s="440">
        <v>138</v>
      </c>
      <c r="E19" s="439">
        <v>53</v>
      </c>
      <c r="F19" s="439">
        <v>2</v>
      </c>
      <c r="G19" s="438">
        <f>IF(AND(ISBLANK(D19),ISBLANK(E19)),"",D19+E19)</f>
        <v>191</v>
      </c>
      <c r="H19" s="437">
        <f>IF(OR(ISNUMBER($G19),ISNUMBER($Q19)),(SIGN(N($G19)-N($Q19))+1)/2,"")</f>
        <v>1</v>
      </c>
      <c r="I19" s="436"/>
      <c r="J19" s="370"/>
      <c r="K19" s="442"/>
      <c r="L19" s="442"/>
      <c r="M19" s="441">
        <v>2</v>
      </c>
      <c r="N19" s="440">
        <v>129</v>
      </c>
      <c r="O19" s="439">
        <v>44</v>
      </c>
      <c r="P19" s="439">
        <v>0</v>
      </c>
      <c r="Q19" s="438">
        <f>IF(AND(ISBLANK(N19),ISBLANK(O19)),"",N19+O19)</f>
        <v>173</v>
      </c>
      <c r="R19" s="437">
        <f>IF(ISNUMBER($H19),1-$H19,"")</f>
        <v>0</v>
      </c>
      <c r="S19" s="436"/>
    </row>
    <row r="20" spans="1:19" ht="12.95" customHeight="1" thickBot="1">
      <c r="A20" s="435" t="s">
        <v>162</v>
      </c>
      <c r="B20" s="435"/>
      <c r="C20" s="441">
        <v>3</v>
      </c>
      <c r="D20" s="440"/>
      <c r="E20" s="439"/>
      <c r="F20" s="439"/>
      <c r="G20" s="438" t="str">
        <f>IF(AND(ISBLANK(D20),ISBLANK(E20)),"",D20+E20)</f>
        <v/>
      </c>
      <c r="H20" s="437" t="str">
        <f>IF(OR(ISNUMBER($G20),ISNUMBER($Q20)),(SIGN(N($G20)-N($Q20))+1)/2,"")</f>
        <v/>
      </c>
      <c r="I20" s="436"/>
      <c r="J20" s="370"/>
      <c r="K20" s="435" t="s">
        <v>31</v>
      </c>
      <c r="L20" s="435"/>
      <c r="M20" s="441">
        <v>3</v>
      </c>
      <c r="N20" s="440"/>
      <c r="O20" s="439"/>
      <c r="P20" s="439"/>
      <c r="Q20" s="438" t="str">
        <f>IF(AND(ISBLANK(N20),ISBLANK(O20)),"",N20+O20)</f>
        <v/>
      </c>
      <c r="R20" s="437" t="str">
        <f>IF(ISNUMBER($H20),1-$H20,"")</f>
        <v/>
      </c>
      <c r="S20" s="436"/>
    </row>
    <row r="21" spans="1:19" ht="12.95" customHeight="1" thickBot="1">
      <c r="A21" s="435"/>
      <c r="B21" s="435"/>
      <c r="C21" s="434">
        <v>4</v>
      </c>
      <c r="D21" s="433"/>
      <c r="E21" s="432"/>
      <c r="F21" s="432"/>
      <c r="G21" s="431" t="str">
        <f>IF(AND(ISBLANK(D21),ISBLANK(E21)),"",D21+E21)</f>
        <v/>
      </c>
      <c r="H21" s="430" t="str">
        <f>IF(OR(ISNUMBER($G21),ISNUMBER($Q21)),(SIGN(N($G21)-N($Q21))+1)/2,"")</f>
        <v/>
      </c>
      <c r="I21" s="424">
        <f>IF(ISNUMBER(H22),(SIGN(1000*($H22-$R22)+$G22-$Q22)+1)/2,"")</f>
        <v>1</v>
      </c>
      <c r="J21" s="370"/>
      <c r="K21" s="435"/>
      <c r="L21" s="435"/>
      <c r="M21" s="434">
        <v>4</v>
      </c>
      <c r="N21" s="433"/>
      <c r="O21" s="432"/>
      <c r="P21" s="432"/>
      <c r="Q21" s="431" t="str">
        <f>IF(AND(ISBLANK(N21),ISBLANK(O21)),"",N21+O21)</f>
        <v/>
      </c>
      <c r="R21" s="430" t="str">
        <f>IF(ISNUMBER($H21),1-$H21,"")</f>
        <v/>
      </c>
      <c r="S21" s="424">
        <f>IF(ISNUMBER($I21),1-$I21,"")</f>
        <v>0</v>
      </c>
    </row>
    <row r="22" spans="1:19" ht="15.95" customHeight="1" thickBot="1">
      <c r="A22" s="429">
        <v>1289</v>
      </c>
      <c r="B22" s="429"/>
      <c r="C22" s="428" t="s">
        <v>18</v>
      </c>
      <c r="D22" s="425">
        <f>IF(ISNUMBER($G22),SUM(D18:D21),"")</f>
        <v>275</v>
      </c>
      <c r="E22" s="427">
        <f>IF(ISNUMBER($G22),SUM(E18:E21),"")</f>
        <v>116</v>
      </c>
      <c r="F22" s="427">
        <f>IF(ISNUMBER($G22),SUM(F18:F21),"")</f>
        <v>4</v>
      </c>
      <c r="G22" s="426">
        <f>IF(SUM($G18:$G21)+SUM($Q18:$Q21)&gt;0,SUM(G18:G21),"")</f>
        <v>391</v>
      </c>
      <c r="H22" s="425">
        <f>IF(ISNUMBER($G22),SUM(H18:H21),"")</f>
        <v>1</v>
      </c>
      <c r="I22" s="424"/>
      <c r="J22" s="370"/>
      <c r="K22" s="429">
        <v>9891</v>
      </c>
      <c r="L22" s="429"/>
      <c r="M22" s="428" t="s">
        <v>18</v>
      </c>
      <c r="N22" s="425">
        <f>IF(ISNUMBER($G22),SUM(N18:N21),"")</f>
        <v>268</v>
      </c>
      <c r="O22" s="427">
        <f>IF(ISNUMBER($G22),SUM(O18:O21),"")</f>
        <v>115</v>
      </c>
      <c r="P22" s="427">
        <f>IF(ISNUMBER($G22),SUM(P18:P21),"")</f>
        <v>0</v>
      </c>
      <c r="Q22" s="426">
        <f>IF(SUM($G18:$G21)+SUM($Q18:$Q21)&gt;0,SUM(Q18:Q21),"")</f>
        <v>383</v>
      </c>
      <c r="R22" s="425">
        <f>IF(ISNUMBER($G22),SUM(R18:R21),"")</f>
        <v>1</v>
      </c>
      <c r="S22" s="424"/>
    </row>
    <row r="23" spans="1:19" ht="12.95" customHeight="1" thickBot="1">
      <c r="A23" s="442" t="s">
        <v>161</v>
      </c>
      <c r="B23" s="442"/>
      <c r="C23" s="447">
        <v>1</v>
      </c>
      <c r="D23" s="446">
        <v>148</v>
      </c>
      <c r="E23" s="445">
        <v>53</v>
      </c>
      <c r="F23" s="445">
        <v>3</v>
      </c>
      <c r="G23" s="444">
        <f>IF(AND(ISBLANK(D23),ISBLANK(E23)),"",D23+E23)</f>
        <v>201</v>
      </c>
      <c r="H23" s="443">
        <f>IF(OR(ISNUMBER($G23),ISNUMBER($Q23)),(SIGN(N($G23)-N($Q23))+1)/2,"")</f>
        <v>1</v>
      </c>
      <c r="I23" s="436"/>
      <c r="J23" s="370"/>
      <c r="K23" s="442" t="s">
        <v>160</v>
      </c>
      <c r="L23" s="442"/>
      <c r="M23" s="447">
        <v>1</v>
      </c>
      <c r="N23" s="446">
        <v>124</v>
      </c>
      <c r="O23" s="445">
        <v>42</v>
      </c>
      <c r="P23" s="445">
        <v>8</v>
      </c>
      <c r="Q23" s="444">
        <f>IF(AND(ISBLANK(N23),ISBLANK(O23)),"",N23+O23)</f>
        <v>166</v>
      </c>
      <c r="R23" s="443">
        <f>IF(ISNUMBER($H23),1-$H23,"")</f>
        <v>0</v>
      </c>
      <c r="S23" s="436"/>
    </row>
    <row r="24" spans="1:19" ht="12.95" customHeight="1">
      <c r="A24" s="442"/>
      <c r="B24" s="442"/>
      <c r="C24" s="441">
        <v>2</v>
      </c>
      <c r="D24" s="440">
        <v>137</v>
      </c>
      <c r="E24" s="439">
        <v>72</v>
      </c>
      <c r="F24" s="439">
        <v>1</v>
      </c>
      <c r="G24" s="438">
        <f>IF(AND(ISBLANK(D24),ISBLANK(E24)),"",D24+E24)</f>
        <v>209</v>
      </c>
      <c r="H24" s="437">
        <f>IF(OR(ISNUMBER($G24),ISNUMBER($Q24)),(SIGN(N($G24)-N($Q24))+1)/2,"")</f>
        <v>1</v>
      </c>
      <c r="I24" s="436"/>
      <c r="J24" s="370"/>
      <c r="K24" s="442"/>
      <c r="L24" s="442"/>
      <c r="M24" s="441">
        <v>2</v>
      </c>
      <c r="N24" s="440">
        <v>138</v>
      </c>
      <c r="O24" s="439">
        <v>48</v>
      </c>
      <c r="P24" s="439">
        <v>6</v>
      </c>
      <c r="Q24" s="438">
        <f>IF(AND(ISBLANK(N24),ISBLANK(O24)),"",N24+O24)</f>
        <v>186</v>
      </c>
      <c r="R24" s="437">
        <f>IF(ISNUMBER($H24),1-$H24,"")</f>
        <v>0</v>
      </c>
      <c r="S24" s="436"/>
    </row>
    <row r="25" spans="1:19" ht="12.95" customHeight="1" thickBot="1">
      <c r="A25" s="435" t="s">
        <v>159</v>
      </c>
      <c r="B25" s="435"/>
      <c r="C25" s="441">
        <v>3</v>
      </c>
      <c r="D25" s="440"/>
      <c r="E25" s="439"/>
      <c r="F25" s="439"/>
      <c r="G25" s="438" t="str">
        <f>IF(AND(ISBLANK(D25),ISBLANK(E25)),"",D25+E25)</f>
        <v/>
      </c>
      <c r="H25" s="437" t="str">
        <f>IF(OR(ISNUMBER($G25),ISNUMBER($Q25)),(SIGN(N($G25)-N($Q25))+1)/2,"")</f>
        <v/>
      </c>
      <c r="I25" s="436"/>
      <c r="J25" s="370"/>
      <c r="K25" s="435" t="s">
        <v>158</v>
      </c>
      <c r="L25" s="435"/>
      <c r="M25" s="441">
        <v>3</v>
      </c>
      <c r="N25" s="440"/>
      <c r="O25" s="439"/>
      <c r="P25" s="439"/>
      <c r="Q25" s="438" t="str">
        <f>IF(AND(ISBLANK(N25),ISBLANK(O25)),"",N25+O25)</f>
        <v/>
      </c>
      <c r="R25" s="437" t="str">
        <f>IF(ISNUMBER($H25),1-$H25,"")</f>
        <v/>
      </c>
      <c r="S25" s="436"/>
    </row>
    <row r="26" spans="1:19" ht="12.95" customHeight="1" thickBot="1">
      <c r="A26" s="435"/>
      <c r="B26" s="435"/>
      <c r="C26" s="434">
        <v>4</v>
      </c>
      <c r="D26" s="433"/>
      <c r="E26" s="432"/>
      <c r="F26" s="432"/>
      <c r="G26" s="431" t="str">
        <f>IF(AND(ISBLANK(D26),ISBLANK(E26)),"",D26+E26)</f>
        <v/>
      </c>
      <c r="H26" s="430" t="str">
        <f>IF(OR(ISNUMBER($G26),ISNUMBER($Q26)),(SIGN(N($G26)-N($Q26))+1)/2,"")</f>
        <v/>
      </c>
      <c r="I26" s="424">
        <f>IF(ISNUMBER(H27),(SIGN(1000*($H27-$R27)+$G27-$Q27)+1)/2,"")</f>
        <v>1</v>
      </c>
      <c r="J26" s="370"/>
      <c r="K26" s="435"/>
      <c r="L26" s="435"/>
      <c r="M26" s="434">
        <v>4</v>
      </c>
      <c r="N26" s="433"/>
      <c r="O26" s="432"/>
      <c r="P26" s="432"/>
      <c r="Q26" s="431" t="str">
        <f>IF(AND(ISBLANK(N26),ISBLANK(O26)),"",N26+O26)</f>
        <v/>
      </c>
      <c r="R26" s="430" t="str">
        <f>IF(ISNUMBER($H26),1-$H26,"")</f>
        <v/>
      </c>
      <c r="S26" s="424">
        <f>IF(ISNUMBER($I26),1-$I26,"")</f>
        <v>0</v>
      </c>
    </row>
    <row r="27" spans="1:19" ht="15.95" customHeight="1" thickBot="1">
      <c r="A27" s="429">
        <v>13788</v>
      </c>
      <c r="B27" s="429"/>
      <c r="C27" s="428" t="s">
        <v>18</v>
      </c>
      <c r="D27" s="425">
        <f>IF(ISNUMBER($G27),SUM(D23:D26),"")</f>
        <v>285</v>
      </c>
      <c r="E27" s="427">
        <f>IF(ISNUMBER($G27),SUM(E23:E26),"")</f>
        <v>125</v>
      </c>
      <c r="F27" s="427">
        <f>IF(ISNUMBER($G27),SUM(F23:F26),"")</f>
        <v>4</v>
      </c>
      <c r="G27" s="426">
        <f>IF(SUM($G23:$G26)+SUM($Q23:$Q26)&gt;0,SUM(G23:G26),"")</f>
        <v>410</v>
      </c>
      <c r="H27" s="425">
        <f>IF(ISNUMBER($G27),SUM(H23:H26),"")</f>
        <v>2</v>
      </c>
      <c r="I27" s="424"/>
      <c r="J27" s="370"/>
      <c r="K27" s="429">
        <v>1556</v>
      </c>
      <c r="L27" s="429"/>
      <c r="M27" s="428" t="s">
        <v>18</v>
      </c>
      <c r="N27" s="425">
        <f>IF(ISNUMBER($G27),SUM(N23:N26),"")</f>
        <v>262</v>
      </c>
      <c r="O27" s="427">
        <f>IF(ISNUMBER($G27),SUM(O23:O26),"")</f>
        <v>90</v>
      </c>
      <c r="P27" s="427">
        <f>IF(ISNUMBER($G27),SUM(P23:P26),"")</f>
        <v>14</v>
      </c>
      <c r="Q27" s="426">
        <f>IF(SUM($G23:$G26)+SUM($Q23:$Q26)&gt;0,SUM(Q23:Q26),"")</f>
        <v>352</v>
      </c>
      <c r="R27" s="425">
        <f>IF(ISNUMBER($G27),SUM(R23:R26),"")</f>
        <v>0</v>
      </c>
      <c r="S27" s="424"/>
    </row>
    <row r="28" spans="1:19" ht="12.95" customHeight="1" thickBot="1">
      <c r="A28" s="442" t="s">
        <v>157</v>
      </c>
      <c r="B28" s="442"/>
      <c r="C28" s="447">
        <v>1</v>
      </c>
      <c r="D28" s="446">
        <v>150</v>
      </c>
      <c r="E28" s="445">
        <v>68</v>
      </c>
      <c r="F28" s="445">
        <v>3</v>
      </c>
      <c r="G28" s="444">
        <f>IF(AND(ISBLANK(D28),ISBLANK(E28)),"",D28+E28)</f>
        <v>218</v>
      </c>
      <c r="H28" s="443">
        <f>IF(OR(ISNUMBER($G28),ISNUMBER($Q28)),(SIGN(N($G28)-N($Q28))+1)/2,"")</f>
        <v>1</v>
      </c>
      <c r="I28" s="436"/>
      <c r="J28" s="370"/>
      <c r="K28" s="442" t="s">
        <v>156</v>
      </c>
      <c r="L28" s="442"/>
      <c r="M28" s="447">
        <v>1</v>
      </c>
      <c r="N28" s="446">
        <v>130</v>
      </c>
      <c r="O28" s="445">
        <v>70</v>
      </c>
      <c r="P28" s="445">
        <v>5</v>
      </c>
      <c r="Q28" s="444">
        <f>IF(AND(ISBLANK(N28),ISBLANK(O28)),"",N28+O28)</f>
        <v>200</v>
      </c>
      <c r="R28" s="443">
        <f>IF(ISNUMBER($H28),1-$H28,"")</f>
        <v>0</v>
      </c>
      <c r="S28" s="436"/>
    </row>
    <row r="29" spans="1:19" ht="12.95" customHeight="1">
      <c r="A29" s="442"/>
      <c r="B29" s="442"/>
      <c r="C29" s="441">
        <v>2</v>
      </c>
      <c r="D29" s="440">
        <v>137</v>
      </c>
      <c r="E29" s="439">
        <v>52</v>
      </c>
      <c r="F29" s="439">
        <v>6</v>
      </c>
      <c r="G29" s="438">
        <f>IF(AND(ISBLANK(D29),ISBLANK(E29)),"",D29+E29)</f>
        <v>189</v>
      </c>
      <c r="H29" s="437">
        <f>IF(OR(ISNUMBER($G29),ISNUMBER($Q29)),(SIGN(N($G29)-N($Q29))+1)/2,"")</f>
        <v>0</v>
      </c>
      <c r="I29" s="436"/>
      <c r="J29" s="370"/>
      <c r="K29" s="442"/>
      <c r="L29" s="442"/>
      <c r="M29" s="441">
        <v>2</v>
      </c>
      <c r="N29" s="440">
        <v>140</v>
      </c>
      <c r="O29" s="439">
        <v>53</v>
      </c>
      <c r="P29" s="439">
        <v>6</v>
      </c>
      <c r="Q29" s="438">
        <f>IF(AND(ISBLANK(N29),ISBLANK(O29)),"",N29+O29)</f>
        <v>193</v>
      </c>
      <c r="R29" s="437">
        <f>IF(ISNUMBER($H29),1-$H29,"")</f>
        <v>1</v>
      </c>
      <c r="S29" s="436"/>
    </row>
    <row r="30" spans="1:19" ht="12.95" customHeight="1" thickBot="1">
      <c r="A30" s="435" t="s">
        <v>107</v>
      </c>
      <c r="B30" s="435"/>
      <c r="C30" s="441">
        <v>3</v>
      </c>
      <c r="D30" s="440"/>
      <c r="E30" s="439"/>
      <c r="F30" s="439"/>
      <c r="G30" s="438" t="str">
        <f>IF(AND(ISBLANK(D30),ISBLANK(E30)),"",D30+E30)</f>
        <v/>
      </c>
      <c r="H30" s="437" t="str">
        <f>IF(OR(ISNUMBER($G30),ISNUMBER($Q30)),(SIGN(N($G30)-N($Q30))+1)/2,"")</f>
        <v/>
      </c>
      <c r="I30" s="436"/>
      <c r="J30" s="370"/>
      <c r="K30" s="435" t="s">
        <v>155</v>
      </c>
      <c r="L30" s="435"/>
      <c r="M30" s="441">
        <v>3</v>
      </c>
      <c r="N30" s="440"/>
      <c r="O30" s="439"/>
      <c r="P30" s="439"/>
      <c r="Q30" s="438" t="str">
        <f>IF(AND(ISBLANK(N30),ISBLANK(O30)),"",N30+O30)</f>
        <v/>
      </c>
      <c r="R30" s="437" t="str">
        <f>IF(ISNUMBER($H30),1-$H30,"")</f>
        <v/>
      </c>
      <c r="S30" s="436"/>
    </row>
    <row r="31" spans="1:19" ht="12.95" customHeight="1" thickBot="1">
      <c r="A31" s="435"/>
      <c r="B31" s="435"/>
      <c r="C31" s="434">
        <v>4</v>
      </c>
      <c r="D31" s="433"/>
      <c r="E31" s="432"/>
      <c r="F31" s="432"/>
      <c r="G31" s="431" t="str">
        <f>IF(AND(ISBLANK(D31),ISBLANK(E31)),"",D31+E31)</f>
        <v/>
      </c>
      <c r="H31" s="430" t="str">
        <f>IF(OR(ISNUMBER($G31),ISNUMBER($Q31)),(SIGN(N($G31)-N($Q31))+1)/2,"")</f>
        <v/>
      </c>
      <c r="I31" s="424">
        <f>IF(ISNUMBER(H32),(SIGN(1000*($H32-$R32)+$G32-$Q32)+1)/2,"")</f>
        <v>1</v>
      </c>
      <c r="J31" s="370"/>
      <c r="K31" s="435"/>
      <c r="L31" s="435"/>
      <c r="M31" s="434">
        <v>4</v>
      </c>
      <c r="N31" s="433"/>
      <c r="O31" s="432"/>
      <c r="P31" s="432"/>
      <c r="Q31" s="431" t="str">
        <f>IF(AND(ISBLANK(N31),ISBLANK(O31)),"",N31+O31)</f>
        <v/>
      </c>
      <c r="R31" s="430" t="str">
        <f>IF(ISNUMBER($H31),1-$H31,"")</f>
        <v/>
      </c>
      <c r="S31" s="424">
        <f>IF(ISNUMBER($I31),1-$I31,"")</f>
        <v>0</v>
      </c>
    </row>
    <row r="32" spans="1:19" ht="15.95" customHeight="1" thickBot="1">
      <c r="A32" s="429">
        <v>23251</v>
      </c>
      <c r="B32" s="429"/>
      <c r="C32" s="428" t="s">
        <v>18</v>
      </c>
      <c r="D32" s="425">
        <f>IF(ISNUMBER($G32),SUM(D28:D31),"")</f>
        <v>287</v>
      </c>
      <c r="E32" s="427">
        <f>IF(ISNUMBER($G32),SUM(E28:E31),"")</f>
        <v>120</v>
      </c>
      <c r="F32" s="427">
        <f>IF(ISNUMBER($G32),SUM(F28:F31),"")</f>
        <v>9</v>
      </c>
      <c r="G32" s="426">
        <f>IF(SUM($G28:$G31)+SUM($Q28:$Q31)&gt;0,SUM(G28:G31),"")</f>
        <v>407</v>
      </c>
      <c r="H32" s="425">
        <f>IF(ISNUMBER($G32),SUM(H28:H31),"")</f>
        <v>1</v>
      </c>
      <c r="I32" s="424"/>
      <c r="J32" s="370"/>
      <c r="K32" s="429">
        <v>894</v>
      </c>
      <c r="L32" s="429"/>
      <c r="M32" s="428" t="s">
        <v>18</v>
      </c>
      <c r="N32" s="425">
        <f>IF(ISNUMBER($G32),SUM(N28:N31),"")</f>
        <v>270</v>
      </c>
      <c r="O32" s="427">
        <f>IF(ISNUMBER($G32),SUM(O28:O31),"")</f>
        <v>123</v>
      </c>
      <c r="P32" s="427">
        <f>IF(ISNUMBER($G32),SUM(P28:P31),"")</f>
        <v>11</v>
      </c>
      <c r="Q32" s="426">
        <f>IF(SUM($G28:$G31)+SUM($Q28:$Q31)&gt;0,SUM(Q28:Q31),"")</f>
        <v>393</v>
      </c>
      <c r="R32" s="425">
        <f>IF(ISNUMBER($G32),SUM(R28:R31),"")</f>
        <v>1</v>
      </c>
      <c r="S32" s="424"/>
    </row>
    <row r="33" spans="1:19" ht="12.95" customHeight="1" thickBot="1">
      <c r="A33" s="442" t="s">
        <v>154</v>
      </c>
      <c r="B33" s="442"/>
      <c r="C33" s="447">
        <v>1</v>
      </c>
      <c r="D33" s="446">
        <v>130</v>
      </c>
      <c r="E33" s="445">
        <v>88</v>
      </c>
      <c r="F33" s="445">
        <v>3</v>
      </c>
      <c r="G33" s="444">
        <f>IF(AND(ISBLANK(D33),ISBLANK(E33)),"",D33+E33)</f>
        <v>218</v>
      </c>
      <c r="H33" s="443">
        <f>IF(OR(ISNUMBER($G33),ISNUMBER($Q33)),(SIGN(N($G33)-N($Q33))+1)/2,"")</f>
        <v>0</v>
      </c>
      <c r="I33" s="436"/>
      <c r="J33" s="370"/>
      <c r="K33" s="442" t="s">
        <v>153</v>
      </c>
      <c r="L33" s="442"/>
      <c r="M33" s="447">
        <v>1</v>
      </c>
      <c r="N33" s="446">
        <v>144</v>
      </c>
      <c r="O33" s="445">
        <v>87</v>
      </c>
      <c r="P33" s="445">
        <v>1</v>
      </c>
      <c r="Q33" s="444">
        <f>IF(AND(ISBLANK(N33),ISBLANK(O33)),"",N33+O33)</f>
        <v>231</v>
      </c>
      <c r="R33" s="443">
        <f>IF(ISNUMBER($H33),1-$H33,"")</f>
        <v>1</v>
      </c>
      <c r="S33" s="436"/>
    </row>
    <row r="34" spans="1:19" ht="12.95" customHeight="1">
      <c r="A34" s="442"/>
      <c r="B34" s="442"/>
      <c r="C34" s="441">
        <v>2</v>
      </c>
      <c r="D34" s="440">
        <v>139</v>
      </c>
      <c r="E34" s="439">
        <v>62</v>
      </c>
      <c r="F34" s="439">
        <v>5</v>
      </c>
      <c r="G34" s="438">
        <f>IF(AND(ISBLANK(D34),ISBLANK(E34)),"",D34+E34)</f>
        <v>201</v>
      </c>
      <c r="H34" s="437">
        <f>IF(OR(ISNUMBER($G34),ISNUMBER($Q34)),(SIGN(N($G34)-N($Q34))+1)/2,"")</f>
        <v>0</v>
      </c>
      <c r="I34" s="436"/>
      <c r="J34" s="370"/>
      <c r="K34" s="442"/>
      <c r="L34" s="442"/>
      <c r="M34" s="441">
        <v>2</v>
      </c>
      <c r="N34" s="440">
        <v>139</v>
      </c>
      <c r="O34" s="439">
        <v>66</v>
      </c>
      <c r="P34" s="439">
        <v>1</v>
      </c>
      <c r="Q34" s="438">
        <f>IF(AND(ISBLANK(N34),ISBLANK(O34)),"",N34+O34)</f>
        <v>205</v>
      </c>
      <c r="R34" s="437">
        <f>IF(ISNUMBER($H34),1-$H34,"")</f>
        <v>1</v>
      </c>
      <c r="S34" s="436"/>
    </row>
    <row r="35" spans="1:19" ht="12.95" customHeight="1" thickBot="1">
      <c r="A35" s="435" t="s">
        <v>152</v>
      </c>
      <c r="B35" s="435"/>
      <c r="C35" s="441">
        <v>3</v>
      </c>
      <c r="D35" s="440"/>
      <c r="E35" s="439"/>
      <c r="F35" s="439"/>
      <c r="G35" s="438" t="str">
        <f>IF(AND(ISBLANK(D35),ISBLANK(E35)),"",D35+E35)</f>
        <v/>
      </c>
      <c r="H35" s="437" t="str">
        <f>IF(OR(ISNUMBER($G35),ISNUMBER($Q35)),(SIGN(N($G35)-N($Q35))+1)/2,"")</f>
        <v/>
      </c>
      <c r="I35" s="436"/>
      <c r="J35" s="370"/>
      <c r="K35" s="435" t="s">
        <v>111</v>
      </c>
      <c r="L35" s="435"/>
      <c r="M35" s="441">
        <v>3</v>
      </c>
      <c r="N35" s="440"/>
      <c r="O35" s="439"/>
      <c r="P35" s="439"/>
      <c r="Q35" s="438" t="str">
        <f>IF(AND(ISBLANK(N35),ISBLANK(O35)),"",N35+O35)</f>
        <v/>
      </c>
      <c r="R35" s="437" t="str">
        <f>IF(ISNUMBER($H35),1-$H35,"")</f>
        <v/>
      </c>
      <c r="S35" s="436"/>
    </row>
    <row r="36" spans="1:19" ht="12.95" customHeight="1" thickBot="1">
      <c r="A36" s="435"/>
      <c r="B36" s="435"/>
      <c r="C36" s="434">
        <v>4</v>
      </c>
      <c r="D36" s="433"/>
      <c r="E36" s="432"/>
      <c r="F36" s="432"/>
      <c r="G36" s="431" t="str">
        <f>IF(AND(ISBLANK(D36),ISBLANK(E36)),"",D36+E36)</f>
        <v/>
      </c>
      <c r="H36" s="430" t="str">
        <f>IF(OR(ISNUMBER($G36),ISNUMBER($Q36)),(SIGN(N($G36)-N($Q36))+1)/2,"")</f>
        <v/>
      </c>
      <c r="I36" s="424">
        <f>IF(ISNUMBER(H37),(SIGN(1000*($H37-$R37)+$G37-$Q37)+1)/2,"")</f>
        <v>0</v>
      </c>
      <c r="J36" s="370"/>
      <c r="K36" s="435"/>
      <c r="L36" s="435"/>
      <c r="M36" s="434">
        <v>4</v>
      </c>
      <c r="N36" s="433"/>
      <c r="O36" s="432"/>
      <c r="P36" s="432"/>
      <c r="Q36" s="431" t="str">
        <f>IF(AND(ISBLANK(N36),ISBLANK(O36)),"",N36+O36)</f>
        <v/>
      </c>
      <c r="R36" s="430" t="str">
        <f>IF(ISNUMBER($H36),1-$H36,"")</f>
        <v/>
      </c>
      <c r="S36" s="424">
        <f>IF(ISNUMBER($I36),1-$I36,"")</f>
        <v>1</v>
      </c>
    </row>
    <row r="37" spans="1:19" ht="15.95" customHeight="1" thickBot="1">
      <c r="A37" s="429">
        <v>1288</v>
      </c>
      <c r="B37" s="429"/>
      <c r="C37" s="428" t="s">
        <v>18</v>
      </c>
      <c r="D37" s="425">
        <f>IF(ISNUMBER($G37),SUM(D33:D36),"")</f>
        <v>269</v>
      </c>
      <c r="E37" s="427">
        <f>IF(ISNUMBER($G37),SUM(E33:E36),"")</f>
        <v>150</v>
      </c>
      <c r="F37" s="427">
        <f>IF(ISNUMBER($G37),SUM(F33:F36),"")</f>
        <v>8</v>
      </c>
      <c r="G37" s="426">
        <f>IF(SUM($G33:$G36)+SUM($Q33:$Q36)&gt;0,SUM(G33:G36),"")</f>
        <v>419</v>
      </c>
      <c r="H37" s="425">
        <f>IF(ISNUMBER($G37),SUM(H33:H36),"")</f>
        <v>0</v>
      </c>
      <c r="I37" s="424"/>
      <c r="J37" s="370"/>
      <c r="K37" s="429">
        <v>10877</v>
      </c>
      <c r="L37" s="429"/>
      <c r="M37" s="428" t="s">
        <v>18</v>
      </c>
      <c r="N37" s="425">
        <f>IF(ISNUMBER($G37),SUM(N33:N36),"")</f>
        <v>283</v>
      </c>
      <c r="O37" s="427">
        <f>IF(ISNUMBER($G37),SUM(O33:O36),"")</f>
        <v>153</v>
      </c>
      <c r="P37" s="427">
        <f>IF(ISNUMBER($G37),SUM(P33:P36),"")</f>
        <v>2</v>
      </c>
      <c r="Q37" s="426">
        <f>IF(SUM($G33:$G36)+SUM($Q33:$Q36)&gt;0,SUM(Q33:Q36),"")</f>
        <v>436</v>
      </c>
      <c r="R37" s="425">
        <f>IF(ISNUMBER($G37),SUM(R33:R36),"")</f>
        <v>2</v>
      </c>
      <c r="S37" s="424"/>
    </row>
    <row r="38" spans="1:19" ht="5.0999999999999996" customHeight="1" thickBot="1">
      <c r="A38" s="370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</row>
    <row r="39" spans="1:19" ht="20.100000000000001" customHeight="1" thickBot="1">
      <c r="A39" s="423"/>
      <c r="B39" s="422"/>
      <c r="C39" s="421" t="s">
        <v>38</v>
      </c>
      <c r="D39" s="420">
        <f>IF(ISNUMBER($G39),SUM(D12,D17,D22,D27,D32,D37),"")</f>
        <v>1636</v>
      </c>
      <c r="E39" s="419">
        <f>IF(ISNUMBER($G39),SUM(E12,E17,E22,E27,E32,E37),"")</f>
        <v>734</v>
      </c>
      <c r="F39" s="419">
        <f>IF(ISNUMBER($G39),SUM(F12,F17,F22,F27,F32,F37),"")</f>
        <v>39</v>
      </c>
      <c r="G39" s="418">
        <f>IF(SUM($G$8:$G$37)+SUM($Q$8:$Q$37)&gt;0,SUM(G12,G17,G22,G27,G32,G37),"")</f>
        <v>2370</v>
      </c>
      <c r="H39" s="417">
        <f>IF(SUM($G$8:$G$37)+SUM($Q$8:$Q$37)&gt;0,SUM(H12,H17,H22,H27,H32,H37),"")</f>
        <v>6</v>
      </c>
      <c r="I39" s="416">
        <f>IF(ISNUMBER($G39),(SIGN($G39-$Q39)+1)/IF(COUNT(I$11,I$16,I$21,I$26,I$31,I$36)&gt;3,1,2),"")</f>
        <v>2</v>
      </c>
      <c r="J39" s="370"/>
      <c r="K39" s="423"/>
      <c r="L39" s="422"/>
      <c r="M39" s="421" t="s">
        <v>38</v>
      </c>
      <c r="N39" s="420">
        <f>IF(ISNUMBER($G39),SUM(N12,N17,N22,N27,N32,N37),"")</f>
        <v>1628</v>
      </c>
      <c r="O39" s="419">
        <f>IF(ISNUMBER($G39),SUM(O12,O17,O22,O27,O32,O37),"")</f>
        <v>689</v>
      </c>
      <c r="P39" s="419">
        <f>IF(ISNUMBER($G39),SUM(P12,P17,P22,P27,P32,P37),"")</f>
        <v>90</v>
      </c>
      <c r="Q39" s="418">
        <f>IF(SUM($G$8:$G$37)+SUM($Q$8:$Q$37)&gt;0,SUM(Q12,Q17,Q22,Q27,Q32,Q37),"")</f>
        <v>2317</v>
      </c>
      <c r="R39" s="417">
        <f>IF(SUM($G$8:$G$37)+SUM($Q$8:$Q$37)&gt;0,SUM(R12,R17,R22,R27,R32,R37),"")</f>
        <v>6</v>
      </c>
      <c r="S39" s="416">
        <f>IF(ISNUMBER($I39),IF(COUNT(S$11,S$16,S$21,S$26,S$31,S$36)&gt;3,2,1)-$I39,"")</f>
        <v>0</v>
      </c>
    </row>
    <row r="40" spans="1:19" ht="5.0999999999999996" customHeight="1" thickBot="1">
      <c r="A40" s="370"/>
      <c r="B40" s="370"/>
      <c r="C40" s="370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</row>
    <row r="41" spans="1:19" ht="18" customHeight="1" thickBot="1">
      <c r="A41" s="384"/>
      <c r="B41" s="410" t="s">
        <v>39</v>
      </c>
      <c r="C41" s="415" t="s">
        <v>151</v>
      </c>
      <c r="D41" s="415"/>
      <c r="E41" s="415"/>
      <c r="F41" s="370"/>
      <c r="G41" s="414" t="s">
        <v>41</v>
      </c>
      <c r="H41" s="414"/>
      <c r="I41" s="413">
        <f>IF(ISNUMBER(I$39),SUM(I11,I16,I21,I26,I31,I36,I39),"")</f>
        <v>5</v>
      </c>
      <c r="J41" s="370"/>
      <c r="K41" s="384"/>
      <c r="L41" s="410" t="s">
        <v>39</v>
      </c>
      <c r="M41" s="415" t="s">
        <v>150</v>
      </c>
      <c r="N41" s="415"/>
      <c r="O41" s="415"/>
      <c r="P41" s="370"/>
      <c r="Q41" s="414" t="s">
        <v>41</v>
      </c>
      <c r="R41" s="414"/>
      <c r="S41" s="413">
        <f>IF(ISNUMBER(S$39),SUM(S11,S16,S21,S26,S31,S36,S39),"")</f>
        <v>3</v>
      </c>
    </row>
    <row r="42" spans="1:19" ht="18" customHeight="1">
      <c r="A42" s="384"/>
      <c r="B42" s="410" t="s">
        <v>43</v>
      </c>
      <c r="C42" s="412"/>
      <c r="D42" s="412"/>
      <c r="E42" s="412"/>
      <c r="F42" s="370"/>
      <c r="G42" s="411"/>
      <c r="H42" s="411"/>
      <c r="I42" s="411"/>
      <c r="J42" s="370"/>
      <c r="K42" s="384"/>
      <c r="L42" s="410" t="s">
        <v>43</v>
      </c>
      <c r="M42" s="412"/>
      <c r="N42" s="412"/>
      <c r="O42" s="412"/>
      <c r="P42" s="370"/>
      <c r="Q42" s="411"/>
      <c r="R42" s="411"/>
      <c r="S42" s="411"/>
    </row>
    <row r="43" spans="1:19" ht="20.100000000000001" customHeight="1">
      <c r="A43" s="410" t="s">
        <v>44</v>
      </c>
      <c r="B43" s="410" t="s">
        <v>45</v>
      </c>
      <c r="C43" s="409"/>
      <c r="D43" s="409"/>
      <c r="E43" s="409"/>
      <c r="F43" s="409"/>
      <c r="G43" s="409"/>
      <c r="H43" s="409"/>
      <c r="I43" s="410"/>
      <c r="J43" s="410"/>
      <c r="K43" s="410" t="s">
        <v>46</v>
      </c>
      <c r="L43" s="409"/>
      <c r="M43" s="409"/>
      <c r="N43" s="370"/>
      <c r="O43" s="410" t="s">
        <v>43</v>
      </c>
      <c r="P43" s="409"/>
      <c r="Q43" s="409"/>
      <c r="R43" s="409"/>
      <c r="S43" s="409"/>
    </row>
    <row r="44" spans="1:19" ht="9.9499999999999993" customHeight="1">
      <c r="A44" s="370"/>
      <c r="B44" s="370"/>
      <c r="C44" s="370"/>
      <c r="D44" s="370"/>
      <c r="E44" s="384"/>
      <c r="F44" s="370"/>
      <c r="G44" s="370"/>
      <c r="H44" s="384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</row>
    <row r="45" spans="1:19" ht="30" customHeight="1">
      <c r="A45" s="408" t="str">
        <f>"Technické podmínky utkání:   " &amp; $B$3 &amp; IF(ISBLANK($B$3),""," – ") &amp; $L$3</f>
        <v>Technické podmínky utkání:   SK Uhelné sklady D – KK Konstruktiva D</v>
      </c>
      <c r="B45" s="370"/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</row>
    <row r="46" spans="1:19" ht="20.100000000000001" customHeight="1">
      <c r="A46" s="370"/>
      <c r="B46" s="405" t="s">
        <v>47</v>
      </c>
      <c r="C46" s="407" t="s">
        <v>48</v>
      </c>
      <c r="D46" s="407"/>
      <c r="E46" s="370"/>
      <c r="F46" s="370"/>
      <c r="G46" s="370"/>
      <c r="H46" s="370"/>
      <c r="I46" s="405" t="s">
        <v>49</v>
      </c>
      <c r="J46" s="407">
        <v>21.2</v>
      </c>
      <c r="K46" s="407"/>
      <c r="L46" s="370"/>
      <c r="M46" s="370"/>
      <c r="N46" s="370"/>
      <c r="O46" s="370"/>
      <c r="P46" s="370"/>
      <c r="Q46" s="370"/>
      <c r="R46" s="370"/>
      <c r="S46" s="370"/>
    </row>
    <row r="47" spans="1:19" ht="20.100000000000001" customHeight="1">
      <c r="A47" s="370"/>
      <c r="B47" s="405" t="s">
        <v>50</v>
      </c>
      <c r="C47" s="406" t="s">
        <v>149</v>
      </c>
      <c r="D47" s="406"/>
      <c r="E47" s="370"/>
      <c r="F47" s="370"/>
      <c r="G47" s="370"/>
      <c r="H47" s="370"/>
      <c r="I47" s="405" t="s">
        <v>52</v>
      </c>
      <c r="J47" s="406">
        <v>4</v>
      </c>
      <c r="K47" s="406"/>
      <c r="L47" s="370"/>
      <c r="M47" s="370"/>
      <c r="N47" s="370"/>
      <c r="O47" s="370"/>
      <c r="P47" s="405" t="s">
        <v>53</v>
      </c>
      <c r="Q47" s="404" t="s">
        <v>148</v>
      </c>
      <c r="R47" s="404"/>
      <c r="S47" s="404"/>
    </row>
    <row r="48" spans="1:19" ht="9.9499999999999993" customHeight="1">
      <c r="A48" s="370"/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</row>
    <row r="49" spans="1:19" ht="15" customHeight="1">
      <c r="A49" s="376" t="s">
        <v>55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</row>
    <row r="50" spans="1:19" ht="81" customHeight="1">
      <c r="A50" s="375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</row>
    <row r="51" spans="1:19" ht="5.0999999999999996" customHeight="1">
      <c r="A51" s="370"/>
      <c r="B51" s="370"/>
      <c r="C51" s="370"/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</row>
    <row r="52" spans="1:19" ht="15" customHeight="1">
      <c r="A52" s="376" t="s">
        <v>56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</row>
    <row r="53" spans="1:19" ht="6" customHeight="1">
      <c r="A53" s="403"/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400"/>
    </row>
    <row r="54" spans="1:19" ht="21" customHeight="1">
      <c r="A54" s="402" t="s">
        <v>6</v>
      </c>
      <c r="B54" s="384"/>
      <c r="C54" s="384"/>
      <c r="D54" s="384"/>
      <c r="E54" s="384"/>
      <c r="F54" s="384"/>
      <c r="G54" s="384"/>
      <c r="H54" s="384"/>
      <c r="I54" s="384"/>
      <c r="J54" s="384"/>
      <c r="K54" s="401" t="s">
        <v>8</v>
      </c>
      <c r="L54" s="384"/>
      <c r="M54" s="384"/>
      <c r="N54" s="384"/>
      <c r="O54" s="384"/>
      <c r="P54" s="384"/>
      <c r="Q54" s="384"/>
      <c r="R54" s="384"/>
      <c r="S54" s="400"/>
    </row>
    <row r="55" spans="1:19" ht="21" customHeight="1">
      <c r="A55" s="399"/>
      <c r="B55" s="396" t="s">
        <v>57</v>
      </c>
      <c r="C55" s="395"/>
      <c r="D55" s="397"/>
      <c r="E55" s="396" t="s">
        <v>58</v>
      </c>
      <c r="F55" s="395"/>
      <c r="G55" s="395"/>
      <c r="H55" s="395"/>
      <c r="I55" s="397"/>
      <c r="J55" s="384"/>
      <c r="K55" s="398"/>
      <c r="L55" s="396" t="s">
        <v>57</v>
      </c>
      <c r="M55" s="395"/>
      <c r="N55" s="397"/>
      <c r="O55" s="396" t="s">
        <v>58</v>
      </c>
      <c r="P55" s="395"/>
      <c r="Q55" s="395"/>
      <c r="R55" s="395"/>
      <c r="S55" s="394"/>
    </row>
    <row r="56" spans="1:19" ht="21" customHeight="1">
      <c r="A56" s="393" t="s">
        <v>59</v>
      </c>
      <c r="B56" s="389" t="s">
        <v>60</v>
      </c>
      <c r="C56" s="391"/>
      <c r="D56" s="390" t="s">
        <v>61</v>
      </c>
      <c r="E56" s="389" t="s">
        <v>60</v>
      </c>
      <c r="F56" s="388"/>
      <c r="G56" s="388"/>
      <c r="H56" s="387"/>
      <c r="I56" s="390" t="s">
        <v>61</v>
      </c>
      <c r="J56" s="384"/>
      <c r="K56" s="392" t="s">
        <v>59</v>
      </c>
      <c r="L56" s="389" t="s">
        <v>60</v>
      </c>
      <c r="M56" s="391"/>
      <c r="N56" s="390" t="s">
        <v>61</v>
      </c>
      <c r="O56" s="389" t="s">
        <v>60</v>
      </c>
      <c r="P56" s="388"/>
      <c r="Q56" s="388"/>
      <c r="R56" s="387"/>
      <c r="S56" s="386" t="s">
        <v>61</v>
      </c>
    </row>
    <row r="57" spans="1:19" ht="21" customHeight="1">
      <c r="A57" s="385"/>
      <c r="B57" s="381"/>
      <c r="C57" s="381"/>
      <c r="D57" s="382"/>
      <c r="E57" s="381"/>
      <c r="F57" s="381"/>
      <c r="G57" s="381"/>
      <c r="H57" s="381"/>
      <c r="I57" s="382"/>
      <c r="J57" s="384"/>
      <c r="K57" s="383"/>
      <c r="L57" s="381"/>
      <c r="M57" s="381"/>
      <c r="N57" s="382"/>
      <c r="O57" s="381"/>
      <c r="P57" s="381"/>
      <c r="Q57" s="381"/>
      <c r="R57" s="381"/>
      <c r="S57" s="380"/>
    </row>
    <row r="58" spans="1:19" ht="21" customHeight="1">
      <c r="A58" s="385"/>
      <c r="B58" s="381"/>
      <c r="C58" s="381"/>
      <c r="D58" s="382"/>
      <c r="E58" s="381"/>
      <c r="F58" s="381"/>
      <c r="G58" s="381"/>
      <c r="H58" s="381"/>
      <c r="I58" s="382"/>
      <c r="J58" s="384"/>
      <c r="K58" s="383"/>
      <c r="L58" s="381"/>
      <c r="M58" s="381"/>
      <c r="N58" s="382"/>
      <c r="O58" s="381"/>
      <c r="P58" s="381"/>
      <c r="Q58" s="381"/>
      <c r="R58" s="381"/>
      <c r="S58" s="380"/>
    </row>
    <row r="59" spans="1:19" ht="12" customHeight="1">
      <c r="A59" s="379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7"/>
    </row>
    <row r="60" spans="1:19" ht="5.0999999999999996" customHeight="1">
      <c r="A60" s="370"/>
      <c r="B60" s="370"/>
      <c r="C60" s="370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</row>
    <row r="61" spans="1:19" ht="15" customHeight="1">
      <c r="A61" s="376" t="s">
        <v>62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  <c r="R61" s="376"/>
      <c r="S61" s="376"/>
    </row>
    <row r="62" spans="1:19" ht="81" customHeight="1">
      <c r="A62" s="375"/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</row>
    <row r="63" spans="1:19" ht="5.0999999999999996" customHeight="1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</row>
    <row r="64" spans="1:19" ht="15" customHeight="1">
      <c r="A64" s="376" t="s">
        <v>63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  <c r="R64" s="376"/>
      <c r="S64" s="376"/>
    </row>
    <row r="65" spans="1:19" ht="81" customHeight="1">
      <c r="A65" s="375"/>
      <c r="B65" s="375"/>
      <c r="C65" s="375"/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  <c r="O65" s="375"/>
      <c r="P65" s="375"/>
      <c r="Q65" s="375"/>
      <c r="R65" s="375"/>
      <c r="S65" s="375"/>
    </row>
    <row r="66" spans="1:19" ht="30" customHeight="1">
      <c r="A66" s="374"/>
      <c r="B66" s="373" t="s">
        <v>147</v>
      </c>
      <c r="C66" s="372" t="s">
        <v>146</v>
      </c>
      <c r="D66" s="372"/>
      <c r="E66" s="372"/>
      <c r="F66" s="372"/>
      <c r="G66" s="372"/>
      <c r="H66" s="372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A62:S62"/>
    <mergeCell ref="A64:S64"/>
    <mergeCell ref="A65:S65"/>
    <mergeCell ref="C66:H66"/>
    <mergeCell ref="B58:C58"/>
    <mergeCell ref="E58:H58"/>
    <mergeCell ref="L58:M58"/>
    <mergeCell ref="O58:R58"/>
    <mergeCell ref="A61:S61"/>
    <mergeCell ref="A49:S49"/>
    <mergeCell ref="A50:S50"/>
    <mergeCell ref="A52:S52"/>
    <mergeCell ref="B57:C57"/>
    <mergeCell ref="E57:H57"/>
    <mergeCell ref="L57:M57"/>
    <mergeCell ref="O57:R57"/>
    <mergeCell ref="C43:H43"/>
    <mergeCell ref="L43:M43"/>
    <mergeCell ref="P43:S43"/>
    <mergeCell ref="C46:D46"/>
    <mergeCell ref="J46:K46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A33:B34"/>
    <mergeCell ref="K33:L34"/>
    <mergeCell ref="A35:B36"/>
    <mergeCell ref="K35:L36"/>
    <mergeCell ref="I36:I3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23:B24"/>
    <mergeCell ref="K23:L24"/>
    <mergeCell ref="A25:B26"/>
    <mergeCell ref="K25:L26"/>
    <mergeCell ref="I26:I2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13:B14"/>
    <mergeCell ref="K13:L14"/>
    <mergeCell ref="A15:B16"/>
    <mergeCell ref="K15:L16"/>
    <mergeCell ref="I16:I1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1:C2"/>
    <mergeCell ref="D1:I1"/>
    <mergeCell ref="L1:N1"/>
    <mergeCell ref="O1:P1"/>
    <mergeCell ref="Q1:S1"/>
    <mergeCell ref="B3:I3"/>
    <mergeCell ref="L3:S3"/>
  </mergeCells>
  <dataValidations count="5">
    <dataValidation type="date" allowBlank="1" showInputMessage="1" showErrorMessage="1" sqref="Q1:S1" xr:uid="{00000000-0002-0000-0000-000004000000}">
      <formula1>36526</formula1>
      <formula2>73050</formula2>
    </dataValidation>
    <dataValidation type="whole" allowBlank="1" showInputMessage="1" showErrorMessage="1" sqref="A57:A58 K57:K58" xr:uid="{00000000-0002-0000-0000-000003000000}">
      <formula1>1</formula1>
      <formula2>200</formula2>
    </dataValidation>
    <dataValidation type="whole" allowBlank="1" showInputMessage="1" showErrorMessage="1" sqref="A12:B12 K12:L12 A17:B17 K17:L17 A22:B22 K22:L22 A27:B27 K27:L27 A32:B32 K32:L32 A37:B37 K37:L37 D57:D58 I57:I58 N57:N58 S57:S58" xr:uid="{00000000-0002-0000-0000-000002000000}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8:F11 P8:P11 F13:F16 P13:P16 F18:F21 P18:P21 F23:F26 P23:P26 F28:F31 P28:P31 F33:F36 P33:P36" xr:uid="{00000000-0002-0000-0000-000001000000}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D8:E11 N8:O11 D13:E16 N13:O16 D18:E21 N18:O21 D23:E26 N23:O26 D28:E31 N28:O31 D33:E36 N33:O36" xr:uid="{00000000-0002-0000-0000-000000000000}">
      <formula1>0</formula1>
      <formula2>225</formula2>
    </dataValidation>
  </dataValidations>
  <printOptions horizontalCentered="1" verticalCentered="1"/>
  <pageMargins left="0.39374999999999999" right="0.39374999999999999" top="0.196527777777778" bottom="0.196527777777778" header="0.51180555555555496" footer="0.51180555555555496"/>
  <pageSetup paperSize="0" scale="0" firstPageNumber="0" fitToHeight="2" orientation="portrait" usePrinterDefaults="0" horizontalDpi="0" verticalDpi="0" copies="0"/>
  <rowBreaks count="1" manualBreakCount="1">
    <brk id="4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44A5-B049-4B00-8E3E-D3311B1B81F8}">
  <sheetPr>
    <pageSetUpPr autoPageBreaks="0"/>
  </sheetPr>
  <dimension ref="A1:S66"/>
  <sheetViews>
    <sheetView showGridLines="0" showRowColHeaders="0" zoomScaleNormal="100" workbookViewId="0">
      <selection activeCell="A65" sqref="A65:S65"/>
    </sheetView>
  </sheetViews>
  <sheetFormatPr defaultRowHeight="12.75"/>
  <cols>
    <col min="1" max="1" width="10.7109375" style="240" customWidth="1"/>
    <col min="2" max="2" width="15.7109375" style="240" customWidth="1"/>
    <col min="3" max="3" width="5.7109375" style="240" customWidth="1"/>
    <col min="4" max="5" width="6.7109375" style="240" customWidth="1"/>
    <col min="6" max="6" width="4.7109375" style="240" customWidth="1"/>
    <col min="7" max="7" width="6.7109375" style="240" customWidth="1"/>
    <col min="8" max="8" width="6.28515625" style="240" customWidth="1"/>
    <col min="9" max="9" width="6.7109375" style="240" customWidth="1"/>
    <col min="10" max="10" width="1.7109375" style="240" customWidth="1"/>
    <col min="11" max="11" width="10.7109375" style="240" customWidth="1"/>
    <col min="12" max="12" width="15.7109375" style="240" customWidth="1"/>
    <col min="13" max="13" width="5.7109375" style="240" customWidth="1"/>
    <col min="14" max="15" width="6.7109375" style="240" customWidth="1"/>
    <col min="16" max="16" width="4.7109375" style="240" customWidth="1"/>
    <col min="17" max="17" width="6.7109375" style="240" customWidth="1"/>
    <col min="18" max="18" width="6.28515625" style="240" customWidth="1"/>
    <col min="19" max="19" width="6.7109375" style="240" customWidth="1"/>
    <col min="20" max="16384" width="9.140625" style="240"/>
  </cols>
  <sheetData>
    <row r="1" spans="1:19" ht="26.25">
      <c r="B1" s="367" t="s">
        <v>0</v>
      </c>
      <c r="C1" s="367"/>
      <c r="D1" s="366" t="s">
        <v>1</v>
      </c>
      <c r="E1" s="366"/>
      <c r="F1" s="366"/>
      <c r="G1" s="366"/>
      <c r="H1" s="366"/>
      <c r="I1" s="366"/>
      <c r="K1" s="287" t="s">
        <v>2</v>
      </c>
      <c r="L1" s="365" t="s">
        <v>195</v>
      </c>
      <c r="M1" s="365"/>
      <c r="N1" s="365"/>
      <c r="O1" s="364" t="s">
        <v>4</v>
      </c>
      <c r="P1" s="364"/>
      <c r="Q1" s="362" t="s">
        <v>144</v>
      </c>
      <c r="R1" s="362"/>
      <c r="S1" s="362"/>
    </row>
    <row r="2" spans="1:19" ht="6" customHeight="1" thickBot="1">
      <c r="B2" s="361"/>
      <c r="C2" s="361"/>
    </row>
    <row r="3" spans="1:19" ht="20.100000000000001" customHeight="1" thickBot="1">
      <c r="A3" s="360" t="s">
        <v>6</v>
      </c>
      <c r="B3" s="359" t="s">
        <v>194</v>
      </c>
      <c r="C3" s="358"/>
      <c r="D3" s="358"/>
      <c r="E3" s="358"/>
      <c r="F3" s="358"/>
      <c r="G3" s="358"/>
      <c r="H3" s="358"/>
      <c r="I3" s="357"/>
      <c r="K3" s="360" t="s">
        <v>8</v>
      </c>
      <c r="L3" s="359" t="s">
        <v>193</v>
      </c>
      <c r="M3" s="358"/>
      <c r="N3" s="358"/>
      <c r="O3" s="358"/>
      <c r="P3" s="358"/>
      <c r="Q3" s="358"/>
      <c r="R3" s="358"/>
      <c r="S3" s="357"/>
    </row>
    <row r="4" spans="1:19" ht="5.0999999999999996" customHeight="1" thickBot="1"/>
    <row r="5" spans="1:19" ht="12.95" customHeight="1">
      <c r="A5" s="356" t="s">
        <v>10</v>
      </c>
      <c r="B5" s="355"/>
      <c r="C5" s="354" t="s">
        <v>11</v>
      </c>
      <c r="D5" s="353" t="s">
        <v>12</v>
      </c>
      <c r="E5" s="352"/>
      <c r="F5" s="352"/>
      <c r="G5" s="351"/>
      <c r="H5" s="350" t="s">
        <v>13</v>
      </c>
      <c r="I5" s="349"/>
      <c r="K5" s="356" t="s">
        <v>10</v>
      </c>
      <c r="L5" s="355"/>
      <c r="M5" s="354" t="s">
        <v>11</v>
      </c>
      <c r="N5" s="353" t="s">
        <v>12</v>
      </c>
      <c r="O5" s="352"/>
      <c r="P5" s="352"/>
      <c r="Q5" s="351"/>
      <c r="R5" s="350" t="s">
        <v>13</v>
      </c>
      <c r="S5" s="349"/>
    </row>
    <row r="6" spans="1:19" ht="12.95" customHeight="1" thickBot="1">
      <c r="A6" s="348" t="s">
        <v>14</v>
      </c>
      <c r="B6" s="347"/>
      <c r="C6" s="346"/>
      <c r="D6" s="345" t="s">
        <v>15</v>
      </c>
      <c r="E6" s="344" t="s">
        <v>16</v>
      </c>
      <c r="F6" s="344" t="s">
        <v>17</v>
      </c>
      <c r="G6" s="343" t="s">
        <v>18</v>
      </c>
      <c r="H6" s="342" t="s">
        <v>19</v>
      </c>
      <c r="I6" s="341" t="s">
        <v>20</v>
      </c>
      <c r="K6" s="348" t="s">
        <v>14</v>
      </c>
      <c r="L6" s="347"/>
      <c r="M6" s="346"/>
      <c r="N6" s="345" t="s">
        <v>15</v>
      </c>
      <c r="O6" s="344" t="s">
        <v>16</v>
      </c>
      <c r="P6" s="344" t="s">
        <v>17</v>
      </c>
      <c r="Q6" s="343" t="s">
        <v>18</v>
      </c>
      <c r="R6" s="342" t="s">
        <v>19</v>
      </c>
      <c r="S6" s="341" t="s">
        <v>20</v>
      </c>
    </row>
    <row r="7" spans="1:19" ht="5.0999999999999996" customHeight="1" thickBot="1">
      <c r="A7" s="340"/>
      <c r="B7" s="340"/>
      <c r="K7" s="340"/>
      <c r="L7" s="340"/>
    </row>
    <row r="8" spans="1:19" ht="12.95" customHeight="1">
      <c r="A8" s="478" t="s">
        <v>192</v>
      </c>
      <c r="B8" s="477"/>
      <c r="C8" s="337">
        <v>1</v>
      </c>
      <c r="D8" s="476">
        <v>132</v>
      </c>
      <c r="E8" s="475">
        <v>45</v>
      </c>
      <c r="F8" s="475">
        <v>9</v>
      </c>
      <c r="G8" s="334">
        <f>IF(AND(ISBLANK(D8),ISBLANK(E8)),"",D8+E8)</f>
        <v>177</v>
      </c>
      <c r="H8" s="333">
        <f>IF(OR(ISNUMBER($G8),ISNUMBER($Q8)),(SIGN(N($G8)-N($Q8))+1)/2,"")</f>
        <v>1</v>
      </c>
      <c r="I8" s="323"/>
      <c r="K8" s="478" t="s">
        <v>191</v>
      </c>
      <c r="L8" s="477"/>
      <c r="M8" s="337">
        <v>1</v>
      </c>
      <c r="N8" s="476">
        <v>113</v>
      </c>
      <c r="O8" s="475">
        <v>53</v>
      </c>
      <c r="P8" s="475">
        <v>7</v>
      </c>
      <c r="Q8" s="334">
        <f>IF(AND(ISBLANK(N8),ISBLANK(O8)),"",N8+O8)</f>
        <v>166</v>
      </c>
      <c r="R8" s="333">
        <f>IF(ISNUMBER($H8),1-$H8,"")</f>
        <v>0</v>
      </c>
      <c r="S8" s="323"/>
    </row>
    <row r="9" spans="1:19" ht="12.95" customHeight="1">
      <c r="A9" s="474"/>
      <c r="B9" s="473"/>
      <c r="C9" s="328">
        <v>2</v>
      </c>
      <c r="D9" s="472">
        <v>143</v>
      </c>
      <c r="E9" s="471">
        <v>71</v>
      </c>
      <c r="F9" s="471">
        <v>4</v>
      </c>
      <c r="G9" s="325">
        <f>IF(AND(ISBLANK(D9),ISBLANK(E9)),"",D9+E9)</f>
        <v>214</v>
      </c>
      <c r="H9" s="324">
        <f>IF(OR(ISNUMBER($G9),ISNUMBER($Q9)),(SIGN(N($G9)-N($Q9))+1)/2,"")</f>
        <v>1</v>
      </c>
      <c r="I9" s="323"/>
      <c r="K9" s="474"/>
      <c r="L9" s="473"/>
      <c r="M9" s="328">
        <v>2</v>
      </c>
      <c r="N9" s="472">
        <v>119</v>
      </c>
      <c r="O9" s="471">
        <v>41</v>
      </c>
      <c r="P9" s="471">
        <v>8</v>
      </c>
      <c r="Q9" s="325">
        <f>IF(AND(ISBLANK(N9),ISBLANK(O9)),"",N9+O9)</f>
        <v>160</v>
      </c>
      <c r="R9" s="324">
        <f>IF(ISNUMBER($H9),1-$H9,"")</f>
        <v>0</v>
      </c>
      <c r="S9" s="323"/>
    </row>
    <row r="10" spans="1:19" ht="12.95" customHeight="1" thickBot="1">
      <c r="A10" s="470" t="s">
        <v>79</v>
      </c>
      <c r="B10" s="469"/>
      <c r="C10" s="328">
        <v>3</v>
      </c>
      <c r="D10" s="327"/>
      <c r="E10" s="326"/>
      <c r="F10" s="326"/>
      <c r="G10" s="325" t="str">
        <f>IF(AND(ISBLANK(D10),ISBLANK(E10)),"",D10+E10)</f>
        <v/>
      </c>
      <c r="H10" s="324" t="str">
        <f>IF(OR(ISNUMBER($G10),ISNUMBER($Q10)),(SIGN(N($G10)-N($Q10))+1)/2,"")</f>
        <v/>
      </c>
      <c r="I10" s="323"/>
      <c r="K10" s="470" t="s">
        <v>31</v>
      </c>
      <c r="L10" s="469"/>
      <c r="M10" s="328">
        <v>3</v>
      </c>
      <c r="N10" s="327"/>
      <c r="O10" s="326"/>
      <c r="P10" s="326"/>
      <c r="Q10" s="325" t="str">
        <f>IF(AND(ISBLANK(N10),ISBLANK(O10)),"",N10+O10)</f>
        <v/>
      </c>
      <c r="R10" s="324" t="str">
        <f>IF(ISNUMBER($H10),1-$H10,"")</f>
        <v/>
      </c>
      <c r="S10" s="323"/>
    </row>
    <row r="11" spans="1:19" ht="12.95" customHeight="1">
      <c r="A11" s="468"/>
      <c r="B11" s="467"/>
      <c r="C11" s="320">
        <v>4</v>
      </c>
      <c r="D11" s="319"/>
      <c r="E11" s="318"/>
      <c r="F11" s="318"/>
      <c r="G11" s="317" t="str">
        <f>IF(AND(ISBLANK(D11),ISBLANK(E11)),"",D11+E11)</f>
        <v/>
      </c>
      <c r="H11" s="316" t="str">
        <f>IF(OR(ISNUMBER($G11),ISNUMBER($Q11)),(SIGN(N($G11)-N($Q11))+1)/2,"")</f>
        <v/>
      </c>
      <c r="I11" s="315">
        <f>IF(ISNUMBER(H12),(SIGN(1000*($H12-$R12)+$G12-$Q12)+1)/2,"")</f>
        <v>1</v>
      </c>
      <c r="K11" s="468"/>
      <c r="L11" s="467"/>
      <c r="M11" s="320">
        <v>4</v>
      </c>
      <c r="N11" s="319"/>
      <c r="O11" s="318"/>
      <c r="P11" s="318"/>
      <c r="Q11" s="317" t="str">
        <f>IF(AND(ISBLANK(N11),ISBLANK(O11)),"",N11+O11)</f>
        <v/>
      </c>
      <c r="R11" s="316" t="str">
        <f>IF(ISNUMBER($H11),1-$H11,"")</f>
        <v/>
      </c>
      <c r="S11" s="315">
        <f>IF(ISNUMBER($I11),1-$I11,"")</f>
        <v>0</v>
      </c>
    </row>
    <row r="12" spans="1:19" ht="15.95" customHeight="1" thickBot="1">
      <c r="A12" s="466">
        <v>15370</v>
      </c>
      <c r="B12" s="465"/>
      <c r="C12" s="312" t="s">
        <v>18</v>
      </c>
      <c r="D12" s="309">
        <f>IF(ISNUMBER($G12),SUM(D8:D11),"")</f>
        <v>275</v>
      </c>
      <c r="E12" s="311">
        <f>IF(ISNUMBER($G12),SUM(E8:E11),"")</f>
        <v>116</v>
      </c>
      <c r="F12" s="311">
        <f>IF(ISNUMBER($G12),SUM(F8:F11),"")</f>
        <v>13</v>
      </c>
      <c r="G12" s="310">
        <f>IF(SUM($G8:$G11)+SUM($Q8:$Q11)&gt;0,SUM(G8:G11),"")</f>
        <v>391</v>
      </c>
      <c r="H12" s="309">
        <f>IF(ISNUMBER($G12),SUM(H8:H11),"")</f>
        <v>2</v>
      </c>
      <c r="I12" s="308"/>
      <c r="K12" s="466">
        <v>22614</v>
      </c>
      <c r="L12" s="465"/>
      <c r="M12" s="312" t="s">
        <v>18</v>
      </c>
      <c r="N12" s="309">
        <f>IF(ISNUMBER($G12),SUM(N8:N11),"")</f>
        <v>232</v>
      </c>
      <c r="O12" s="311">
        <f>IF(ISNUMBER($G12),SUM(O8:O11),"")</f>
        <v>94</v>
      </c>
      <c r="P12" s="311">
        <f>IF(ISNUMBER($G12),SUM(P8:P11),"")</f>
        <v>15</v>
      </c>
      <c r="Q12" s="310">
        <f>IF(SUM($G8:$G11)+SUM($Q8:$Q11)&gt;0,SUM(Q8:Q11),"")</f>
        <v>326</v>
      </c>
      <c r="R12" s="309">
        <f>IF(ISNUMBER($G12),SUM(R8:R11),"")</f>
        <v>0</v>
      </c>
      <c r="S12" s="308"/>
    </row>
    <row r="13" spans="1:19" ht="12.95" customHeight="1">
      <c r="A13" s="478" t="s">
        <v>190</v>
      </c>
      <c r="B13" s="477"/>
      <c r="C13" s="337">
        <v>1</v>
      </c>
      <c r="D13" s="476">
        <v>151</v>
      </c>
      <c r="E13" s="475">
        <v>63</v>
      </c>
      <c r="F13" s="475">
        <v>6</v>
      </c>
      <c r="G13" s="334">
        <f>IF(AND(ISBLANK(D13),ISBLANK(E13)),"",D13+E13)</f>
        <v>214</v>
      </c>
      <c r="H13" s="333">
        <f>IF(OR(ISNUMBER($G13),ISNUMBER($Q13)),(SIGN(N($G13)-N($Q13))+1)/2,"")</f>
        <v>1</v>
      </c>
      <c r="I13" s="323"/>
      <c r="K13" s="478" t="s">
        <v>189</v>
      </c>
      <c r="L13" s="477"/>
      <c r="M13" s="337">
        <v>1</v>
      </c>
      <c r="N13" s="476">
        <v>139</v>
      </c>
      <c r="O13" s="475">
        <v>36</v>
      </c>
      <c r="P13" s="475">
        <v>7</v>
      </c>
      <c r="Q13" s="334">
        <f>IF(AND(ISBLANK(N13),ISBLANK(O13)),"",N13+O13)</f>
        <v>175</v>
      </c>
      <c r="R13" s="333">
        <f>IF(ISNUMBER($H13),1-$H13,"")</f>
        <v>0</v>
      </c>
      <c r="S13" s="323"/>
    </row>
    <row r="14" spans="1:19" ht="12.95" customHeight="1">
      <c r="A14" s="474"/>
      <c r="B14" s="473"/>
      <c r="C14" s="328">
        <v>2</v>
      </c>
      <c r="D14" s="472">
        <v>128</v>
      </c>
      <c r="E14" s="471">
        <v>43</v>
      </c>
      <c r="F14" s="471">
        <v>3</v>
      </c>
      <c r="G14" s="325">
        <f>IF(AND(ISBLANK(D14),ISBLANK(E14)),"",D14+E14)</f>
        <v>171</v>
      </c>
      <c r="H14" s="324">
        <f>IF(OR(ISNUMBER($G14),ISNUMBER($Q14)),(SIGN(N($G14)-N($Q14))+1)/2,"")</f>
        <v>1</v>
      </c>
      <c r="I14" s="323"/>
      <c r="K14" s="474"/>
      <c r="L14" s="473"/>
      <c r="M14" s="328">
        <v>2</v>
      </c>
      <c r="N14" s="472">
        <v>120</v>
      </c>
      <c r="O14" s="471">
        <v>34</v>
      </c>
      <c r="P14" s="471">
        <v>11</v>
      </c>
      <c r="Q14" s="325">
        <f>IF(AND(ISBLANK(N14),ISBLANK(O14)),"",N14+O14)</f>
        <v>154</v>
      </c>
      <c r="R14" s="324">
        <f>IF(ISNUMBER($H14),1-$H14,"")</f>
        <v>0</v>
      </c>
      <c r="S14" s="323"/>
    </row>
    <row r="15" spans="1:19" ht="12.95" customHeight="1" thickBot="1">
      <c r="A15" s="470" t="s">
        <v>188</v>
      </c>
      <c r="B15" s="469"/>
      <c r="C15" s="328">
        <v>3</v>
      </c>
      <c r="D15" s="327"/>
      <c r="E15" s="326"/>
      <c r="F15" s="326"/>
      <c r="G15" s="325" t="str">
        <f>IF(AND(ISBLANK(D15),ISBLANK(E15)),"",D15+E15)</f>
        <v/>
      </c>
      <c r="H15" s="324" t="str">
        <f>IF(OR(ISNUMBER($G15),ISNUMBER($Q15)),(SIGN(N($G15)-N($Q15))+1)/2,"")</f>
        <v/>
      </c>
      <c r="I15" s="323"/>
      <c r="K15" s="470" t="s">
        <v>187</v>
      </c>
      <c r="L15" s="469"/>
      <c r="M15" s="328">
        <v>3</v>
      </c>
      <c r="N15" s="327"/>
      <c r="O15" s="326"/>
      <c r="P15" s="326"/>
      <c r="Q15" s="325" t="str">
        <f>IF(AND(ISBLANK(N15),ISBLANK(O15)),"",N15+O15)</f>
        <v/>
      </c>
      <c r="R15" s="324" t="str">
        <f>IF(ISNUMBER($H15),1-$H15,"")</f>
        <v/>
      </c>
      <c r="S15" s="323"/>
    </row>
    <row r="16" spans="1:19" ht="12.95" customHeight="1">
      <c r="A16" s="468"/>
      <c r="B16" s="467"/>
      <c r="C16" s="320">
        <v>4</v>
      </c>
      <c r="D16" s="319"/>
      <c r="E16" s="318"/>
      <c r="F16" s="318"/>
      <c r="G16" s="317" t="str">
        <f>IF(AND(ISBLANK(D16),ISBLANK(E16)),"",D16+E16)</f>
        <v/>
      </c>
      <c r="H16" s="316" t="str">
        <f>IF(OR(ISNUMBER($G16),ISNUMBER($Q16)),(SIGN(N($G16)-N($Q16))+1)/2,"")</f>
        <v/>
      </c>
      <c r="I16" s="315">
        <f>IF(ISNUMBER(H17),(SIGN(1000*($H17-$R17)+$G17-$Q17)+1)/2,"")</f>
        <v>1</v>
      </c>
      <c r="K16" s="468"/>
      <c r="L16" s="467"/>
      <c r="M16" s="320">
        <v>4</v>
      </c>
      <c r="N16" s="319"/>
      <c r="O16" s="318"/>
      <c r="P16" s="318"/>
      <c r="Q16" s="317" t="str">
        <f>IF(AND(ISBLANK(N16),ISBLANK(O16)),"",N16+O16)</f>
        <v/>
      </c>
      <c r="R16" s="316" t="str">
        <f>IF(ISNUMBER($H16),1-$H16,"")</f>
        <v/>
      </c>
      <c r="S16" s="315">
        <f>IF(ISNUMBER($I16),1-$I16,"")</f>
        <v>0</v>
      </c>
    </row>
    <row r="17" spans="1:19" ht="15.95" customHeight="1" thickBot="1">
      <c r="A17" s="466">
        <v>18645</v>
      </c>
      <c r="B17" s="465"/>
      <c r="C17" s="312" t="s">
        <v>18</v>
      </c>
      <c r="D17" s="309">
        <f>IF(ISNUMBER($G17),SUM(D13:D16),"")</f>
        <v>279</v>
      </c>
      <c r="E17" s="311">
        <f>IF(ISNUMBER($G17),SUM(E13:E16),"")</f>
        <v>106</v>
      </c>
      <c r="F17" s="311">
        <f>IF(ISNUMBER($G17),SUM(F13:F16),"")</f>
        <v>9</v>
      </c>
      <c r="G17" s="310">
        <f>IF(SUM($G13:$G16)+SUM($Q13:$Q16)&gt;0,SUM(G13:G16),"")</f>
        <v>385</v>
      </c>
      <c r="H17" s="309">
        <f>IF(ISNUMBER($G17),SUM(H13:H16),"")</f>
        <v>2</v>
      </c>
      <c r="I17" s="308"/>
      <c r="K17" s="466">
        <v>22658</v>
      </c>
      <c r="L17" s="465"/>
      <c r="M17" s="312" t="s">
        <v>18</v>
      </c>
      <c r="N17" s="309">
        <f>IF(ISNUMBER($G17),SUM(N13:N16),"")</f>
        <v>259</v>
      </c>
      <c r="O17" s="311">
        <f>IF(ISNUMBER($G17),SUM(O13:O16),"")</f>
        <v>70</v>
      </c>
      <c r="P17" s="311">
        <f>IF(ISNUMBER($G17),SUM(P13:P16),"")</f>
        <v>18</v>
      </c>
      <c r="Q17" s="310">
        <f>IF(SUM($G13:$G16)+SUM($Q13:$Q16)&gt;0,SUM(Q13:Q16),"")</f>
        <v>329</v>
      </c>
      <c r="R17" s="309">
        <f>IF(ISNUMBER($G17),SUM(R13:R16),"")</f>
        <v>0</v>
      </c>
      <c r="S17" s="308"/>
    </row>
    <row r="18" spans="1:19" ht="12.95" customHeight="1">
      <c r="A18" s="478" t="s">
        <v>186</v>
      </c>
      <c r="B18" s="477"/>
      <c r="C18" s="337">
        <v>1</v>
      </c>
      <c r="D18" s="476">
        <v>133</v>
      </c>
      <c r="E18" s="475">
        <v>59</v>
      </c>
      <c r="F18" s="475">
        <v>7</v>
      </c>
      <c r="G18" s="334">
        <f>IF(AND(ISBLANK(D18),ISBLANK(E18)),"",D18+E18)</f>
        <v>192</v>
      </c>
      <c r="H18" s="333">
        <f>IF(OR(ISNUMBER($G18),ISNUMBER($Q18)),(SIGN(N($G18)-N($Q18))+1)/2,"")</f>
        <v>1</v>
      </c>
      <c r="I18" s="323"/>
      <c r="K18" s="478" t="s">
        <v>185</v>
      </c>
      <c r="L18" s="477"/>
      <c r="M18" s="337">
        <v>1</v>
      </c>
      <c r="N18" s="476">
        <v>123</v>
      </c>
      <c r="O18" s="475">
        <v>59</v>
      </c>
      <c r="P18" s="475">
        <v>4</v>
      </c>
      <c r="Q18" s="334">
        <f>IF(AND(ISBLANK(N18),ISBLANK(O18)),"",N18+O18)</f>
        <v>182</v>
      </c>
      <c r="R18" s="333">
        <f>IF(ISNUMBER($H18),1-$H18,"")</f>
        <v>0</v>
      </c>
      <c r="S18" s="323"/>
    </row>
    <row r="19" spans="1:19" ht="12.95" customHeight="1">
      <c r="A19" s="474"/>
      <c r="B19" s="473"/>
      <c r="C19" s="328">
        <v>2</v>
      </c>
      <c r="D19" s="472">
        <v>125</v>
      </c>
      <c r="E19" s="471">
        <v>70</v>
      </c>
      <c r="F19" s="471">
        <v>1</v>
      </c>
      <c r="G19" s="325">
        <f>IF(AND(ISBLANK(D19),ISBLANK(E19)),"",D19+E19)</f>
        <v>195</v>
      </c>
      <c r="H19" s="324">
        <f>IF(OR(ISNUMBER($G19),ISNUMBER($Q19)),(SIGN(N($G19)-N($Q19))+1)/2,"")</f>
        <v>1</v>
      </c>
      <c r="I19" s="323"/>
      <c r="K19" s="474"/>
      <c r="L19" s="473"/>
      <c r="M19" s="328">
        <v>2</v>
      </c>
      <c r="N19" s="472">
        <v>136</v>
      </c>
      <c r="O19" s="471">
        <v>34</v>
      </c>
      <c r="P19" s="471">
        <v>6</v>
      </c>
      <c r="Q19" s="325">
        <f>IF(AND(ISBLANK(N19),ISBLANK(O19)),"",N19+O19)</f>
        <v>170</v>
      </c>
      <c r="R19" s="324">
        <f>IF(ISNUMBER($H19),1-$H19,"")</f>
        <v>0</v>
      </c>
      <c r="S19" s="323"/>
    </row>
    <row r="20" spans="1:19" ht="12.95" customHeight="1" thickBot="1">
      <c r="A20" s="470" t="s">
        <v>82</v>
      </c>
      <c r="B20" s="469"/>
      <c r="C20" s="328">
        <v>3</v>
      </c>
      <c r="D20" s="327"/>
      <c r="E20" s="326"/>
      <c r="F20" s="326"/>
      <c r="G20" s="325" t="str">
        <f>IF(AND(ISBLANK(D20),ISBLANK(E20)),"",D20+E20)</f>
        <v/>
      </c>
      <c r="H20" s="324" t="str">
        <f>IF(OR(ISNUMBER($G20),ISNUMBER($Q20)),(SIGN(N($G20)-N($Q20))+1)/2,"")</f>
        <v/>
      </c>
      <c r="I20" s="323"/>
      <c r="K20" s="470" t="s">
        <v>24</v>
      </c>
      <c r="L20" s="469"/>
      <c r="M20" s="328">
        <v>3</v>
      </c>
      <c r="N20" s="327"/>
      <c r="O20" s="326"/>
      <c r="P20" s="326"/>
      <c r="Q20" s="325" t="str">
        <f>IF(AND(ISBLANK(N20),ISBLANK(O20)),"",N20+O20)</f>
        <v/>
      </c>
      <c r="R20" s="324" t="str">
        <f>IF(ISNUMBER($H20),1-$H20,"")</f>
        <v/>
      </c>
      <c r="S20" s="323"/>
    </row>
    <row r="21" spans="1:19" ht="12.95" customHeight="1">
      <c r="A21" s="468"/>
      <c r="B21" s="467"/>
      <c r="C21" s="320">
        <v>4</v>
      </c>
      <c r="D21" s="319"/>
      <c r="E21" s="318"/>
      <c r="F21" s="318"/>
      <c r="G21" s="317" t="str">
        <f>IF(AND(ISBLANK(D21),ISBLANK(E21)),"",D21+E21)</f>
        <v/>
      </c>
      <c r="H21" s="316" t="str">
        <f>IF(OR(ISNUMBER($G21),ISNUMBER($Q21)),(SIGN(N($G21)-N($Q21))+1)/2,"")</f>
        <v/>
      </c>
      <c r="I21" s="315">
        <f>IF(ISNUMBER(H22),(SIGN(1000*($H22-$R22)+$G22-$Q22)+1)/2,"")</f>
        <v>1</v>
      </c>
      <c r="K21" s="468"/>
      <c r="L21" s="467"/>
      <c r="M21" s="320">
        <v>4</v>
      </c>
      <c r="N21" s="319"/>
      <c r="O21" s="318"/>
      <c r="P21" s="318"/>
      <c r="Q21" s="317" t="str">
        <f>IF(AND(ISBLANK(N21),ISBLANK(O21)),"",N21+O21)</f>
        <v/>
      </c>
      <c r="R21" s="316" t="str">
        <f>IF(ISNUMBER($H21),1-$H21,"")</f>
        <v/>
      </c>
      <c r="S21" s="315">
        <f>IF(ISNUMBER($I21),1-$I21,"")</f>
        <v>0</v>
      </c>
    </row>
    <row r="22" spans="1:19" ht="15.95" customHeight="1" thickBot="1">
      <c r="A22" s="466">
        <v>15354</v>
      </c>
      <c r="B22" s="465"/>
      <c r="C22" s="312" t="s">
        <v>18</v>
      </c>
      <c r="D22" s="309">
        <f>IF(ISNUMBER($G22),SUM(D18:D21),"")</f>
        <v>258</v>
      </c>
      <c r="E22" s="311">
        <f>IF(ISNUMBER($G22),SUM(E18:E21),"")</f>
        <v>129</v>
      </c>
      <c r="F22" s="311">
        <f>IF(ISNUMBER($G22),SUM(F18:F21),"")</f>
        <v>8</v>
      </c>
      <c r="G22" s="310">
        <f>IF(SUM($G18:$G21)+SUM($Q18:$Q21)&gt;0,SUM(G18:G21),"")</f>
        <v>387</v>
      </c>
      <c r="H22" s="309">
        <f>IF(ISNUMBER($G22),SUM(H18:H21),"")</f>
        <v>2</v>
      </c>
      <c r="I22" s="308"/>
      <c r="K22" s="466">
        <v>15347</v>
      </c>
      <c r="L22" s="465"/>
      <c r="M22" s="312" t="s">
        <v>18</v>
      </c>
      <c r="N22" s="309">
        <f>IF(ISNUMBER($G22),SUM(N18:N21),"")</f>
        <v>259</v>
      </c>
      <c r="O22" s="311">
        <f>IF(ISNUMBER($G22),SUM(O18:O21),"")</f>
        <v>93</v>
      </c>
      <c r="P22" s="311">
        <f>IF(ISNUMBER($G22),SUM(P18:P21),"")</f>
        <v>10</v>
      </c>
      <c r="Q22" s="310">
        <f>IF(SUM($G18:$G21)+SUM($Q18:$Q21)&gt;0,SUM(Q18:Q21),"")</f>
        <v>352</v>
      </c>
      <c r="R22" s="309">
        <f>IF(ISNUMBER($G22),SUM(R18:R21),"")</f>
        <v>0</v>
      </c>
      <c r="S22" s="308"/>
    </row>
    <row r="23" spans="1:19" ht="12.95" customHeight="1">
      <c r="A23" s="478" t="s">
        <v>184</v>
      </c>
      <c r="B23" s="477"/>
      <c r="C23" s="337">
        <v>1</v>
      </c>
      <c r="D23" s="476">
        <v>134</v>
      </c>
      <c r="E23" s="475">
        <v>53</v>
      </c>
      <c r="F23" s="475">
        <v>9</v>
      </c>
      <c r="G23" s="334">
        <f>IF(AND(ISBLANK(D23),ISBLANK(E23)),"",D23+E23)</f>
        <v>187</v>
      </c>
      <c r="H23" s="333">
        <f>IF(OR(ISNUMBER($G23),ISNUMBER($Q23)),(SIGN(N($G23)-N($Q23))+1)/2,"")</f>
        <v>0</v>
      </c>
      <c r="I23" s="323"/>
      <c r="K23" s="478" t="s">
        <v>183</v>
      </c>
      <c r="L23" s="477"/>
      <c r="M23" s="337">
        <v>1</v>
      </c>
      <c r="N23" s="476">
        <v>138</v>
      </c>
      <c r="O23" s="335">
        <v>81</v>
      </c>
      <c r="P23" s="335">
        <v>2</v>
      </c>
      <c r="Q23" s="334">
        <f>IF(AND(ISBLANK(N23),ISBLANK(O23)),"",N23+O23)</f>
        <v>219</v>
      </c>
      <c r="R23" s="333">
        <f>IF(ISNUMBER($H23),1-$H23,"")</f>
        <v>1</v>
      </c>
      <c r="S23" s="323"/>
    </row>
    <row r="24" spans="1:19" ht="12.95" customHeight="1">
      <c r="A24" s="474"/>
      <c r="B24" s="473"/>
      <c r="C24" s="328">
        <v>2</v>
      </c>
      <c r="D24" s="472">
        <v>117</v>
      </c>
      <c r="E24" s="471">
        <v>54</v>
      </c>
      <c r="F24" s="471">
        <v>6</v>
      </c>
      <c r="G24" s="325">
        <f>IF(AND(ISBLANK(D24),ISBLANK(E24)),"",D24+E24)</f>
        <v>171</v>
      </c>
      <c r="H24" s="324">
        <f>IF(OR(ISNUMBER($G24),ISNUMBER($Q24)),(SIGN(N($G24)-N($Q24))+1)/2,"")</f>
        <v>1</v>
      </c>
      <c r="I24" s="323"/>
      <c r="K24" s="474"/>
      <c r="L24" s="473"/>
      <c r="M24" s="328">
        <v>2</v>
      </c>
      <c r="N24" s="327">
        <v>128</v>
      </c>
      <c r="O24" s="326">
        <v>25</v>
      </c>
      <c r="P24" s="326">
        <v>11</v>
      </c>
      <c r="Q24" s="325">
        <f>IF(AND(ISBLANK(N24),ISBLANK(O24)),"",N24+O24)</f>
        <v>153</v>
      </c>
      <c r="R24" s="324">
        <f>IF(ISNUMBER($H24),1-$H24,"")</f>
        <v>0</v>
      </c>
      <c r="S24" s="323"/>
    </row>
    <row r="25" spans="1:19" ht="12.95" customHeight="1" thickBot="1">
      <c r="A25" s="470" t="s">
        <v>182</v>
      </c>
      <c r="B25" s="469"/>
      <c r="C25" s="328">
        <v>3</v>
      </c>
      <c r="D25" s="327"/>
      <c r="E25" s="326"/>
      <c r="F25" s="326"/>
      <c r="G25" s="325" t="str">
        <f>IF(AND(ISBLANK(D25),ISBLANK(E25)),"",D25+E25)</f>
        <v/>
      </c>
      <c r="H25" s="324" t="str">
        <f>IF(OR(ISNUMBER($G25),ISNUMBER($Q25)),(SIGN(N($G25)-N($Q25))+1)/2,"")</f>
        <v/>
      </c>
      <c r="I25" s="323"/>
      <c r="K25" s="470" t="s">
        <v>124</v>
      </c>
      <c r="L25" s="469"/>
      <c r="M25" s="328">
        <v>3</v>
      </c>
      <c r="N25" s="327"/>
      <c r="O25" s="326"/>
      <c r="P25" s="326"/>
      <c r="Q25" s="325" t="str">
        <f>IF(AND(ISBLANK(N25),ISBLANK(O25)),"",N25+O25)</f>
        <v/>
      </c>
      <c r="R25" s="324" t="str">
        <f>IF(ISNUMBER($H25),1-$H25,"")</f>
        <v/>
      </c>
      <c r="S25" s="323"/>
    </row>
    <row r="26" spans="1:19" ht="12.95" customHeight="1">
      <c r="A26" s="468"/>
      <c r="B26" s="467"/>
      <c r="C26" s="320">
        <v>4</v>
      </c>
      <c r="D26" s="319"/>
      <c r="E26" s="318"/>
      <c r="F26" s="318"/>
      <c r="G26" s="317" t="str">
        <f>IF(AND(ISBLANK(D26),ISBLANK(E26)),"",D26+E26)</f>
        <v/>
      </c>
      <c r="H26" s="316" t="str">
        <f>IF(OR(ISNUMBER($G26),ISNUMBER($Q26)),(SIGN(N($G26)-N($Q26))+1)/2,"")</f>
        <v/>
      </c>
      <c r="I26" s="315">
        <f>IF(ISNUMBER(H27),(SIGN(1000*($H27-$R27)+$G27-$Q27)+1)/2,"")</f>
        <v>0</v>
      </c>
      <c r="K26" s="468"/>
      <c r="L26" s="467"/>
      <c r="M26" s="320">
        <v>4</v>
      </c>
      <c r="N26" s="319"/>
      <c r="O26" s="318"/>
      <c r="P26" s="318"/>
      <c r="Q26" s="317" t="str">
        <f>IF(AND(ISBLANK(N26),ISBLANK(O26)),"",N26+O26)</f>
        <v/>
      </c>
      <c r="R26" s="316" t="str">
        <f>IF(ISNUMBER($H26),1-$H26,"")</f>
        <v/>
      </c>
      <c r="S26" s="315">
        <f>IF(ISNUMBER($I26),1-$I26,"")</f>
        <v>1</v>
      </c>
    </row>
    <row r="27" spans="1:19" ht="15.95" customHeight="1" thickBot="1">
      <c r="A27" s="466">
        <v>15352</v>
      </c>
      <c r="B27" s="465"/>
      <c r="C27" s="312" t="s">
        <v>18</v>
      </c>
      <c r="D27" s="309">
        <f>IF(ISNUMBER($G27),SUM(D23:D26),"")</f>
        <v>251</v>
      </c>
      <c r="E27" s="311">
        <f>IF(ISNUMBER($G27),SUM(E23:E26),"")</f>
        <v>107</v>
      </c>
      <c r="F27" s="311">
        <f>IF(ISNUMBER($G27),SUM(F23:F26),"")</f>
        <v>15</v>
      </c>
      <c r="G27" s="310">
        <f>IF(SUM($G23:$G26)+SUM($Q23:$Q26)&gt;0,SUM(G23:G26),"")</f>
        <v>358</v>
      </c>
      <c r="H27" s="309">
        <f>IF(ISNUMBER($G27),SUM(H23:H26),"")</f>
        <v>1</v>
      </c>
      <c r="I27" s="308"/>
      <c r="K27" s="466">
        <v>16797</v>
      </c>
      <c r="L27" s="465"/>
      <c r="M27" s="312" t="s">
        <v>18</v>
      </c>
      <c r="N27" s="309">
        <f>IF(ISNUMBER($G27),SUM(N23:N26),"")</f>
        <v>266</v>
      </c>
      <c r="O27" s="311">
        <f>IF(ISNUMBER($G27),SUM(O23:O26),"")</f>
        <v>106</v>
      </c>
      <c r="P27" s="311">
        <f>IF(ISNUMBER($G27),SUM(P23:P26),"")</f>
        <v>13</v>
      </c>
      <c r="Q27" s="310">
        <f>IF(SUM($G23:$G26)+SUM($Q23:$Q26)&gt;0,SUM(Q23:Q26),"")</f>
        <v>372</v>
      </c>
      <c r="R27" s="309">
        <f>IF(ISNUMBER($G27),SUM(R23:R26),"")</f>
        <v>1</v>
      </c>
      <c r="S27" s="308"/>
    </row>
    <row r="28" spans="1:19" ht="12.95" customHeight="1">
      <c r="A28" s="478" t="s">
        <v>175</v>
      </c>
      <c r="B28" s="477"/>
      <c r="C28" s="337">
        <v>1</v>
      </c>
      <c r="D28" s="476">
        <v>142</v>
      </c>
      <c r="E28" s="475">
        <v>63</v>
      </c>
      <c r="F28" s="475">
        <v>6</v>
      </c>
      <c r="G28" s="334">
        <f>IF(AND(ISBLANK(D28),ISBLANK(E28)),"",D28+E28)</f>
        <v>205</v>
      </c>
      <c r="H28" s="333">
        <f>IF(OR(ISNUMBER($G28),ISNUMBER($Q28)),(SIGN(N($G28)-N($Q28))+1)/2,"")</f>
        <v>0</v>
      </c>
      <c r="I28" s="323"/>
      <c r="K28" s="478" t="s">
        <v>181</v>
      </c>
      <c r="L28" s="477"/>
      <c r="M28" s="337">
        <v>1</v>
      </c>
      <c r="N28" s="476">
        <v>144</v>
      </c>
      <c r="O28" s="475">
        <v>62</v>
      </c>
      <c r="P28" s="475">
        <v>3</v>
      </c>
      <c r="Q28" s="334">
        <f>IF(AND(ISBLANK(N28),ISBLANK(O28)),"",N28+O28)</f>
        <v>206</v>
      </c>
      <c r="R28" s="333">
        <f>IF(ISNUMBER($H28),1-$H28,"")</f>
        <v>1</v>
      </c>
      <c r="S28" s="323"/>
    </row>
    <row r="29" spans="1:19" ht="12.95" customHeight="1">
      <c r="A29" s="474"/>
      <c r="B29" s="473"/>
      <c r="C29" s="328">
        <v>2</v>
      </c>
      <c r="D29" s="472">
        <v>149</v>
      </c>
      <c r="E29" s="471">
        <v>70</v>
      </c>
      <c r="F29" s="471">
        <v>2</v>
      </c>
      <c r="G29" s="325">
        <f>IF(AND(ISBLANK(D29),ISBLANK(E29)),"",D29+E29)</f>
        <v>219</v>
      </c>
      <c r="H29" s="324">
        <f>IF(OR(ISNUMBER($G29),ISNUMBER($Q29)),(SIGN(N($G29)-N($Q29))+1)/2,"")</f>
        <v>1</v>
      </c>
      <c r="I29" s="323"/>
      <c r="K29" s="474"/>
      <c r="L29" s="473"/>
      <c r="M29" s="328">
        <v>2</v>
      </c>
      <c r="N29" s="472">
        <v>143</v>
      </c>
      <c r="O29" s="471">
        <v>71</v>
      </c>
      <c r="P29" s="471">
        <v>3</v>
      </c>
      <c r="Q29" s="325">
        <f>IF(AND(ISBLANK(N29),ISBLANK(O29)),"",N29+O29)</f>
        <v>214</v>
      </c>
      <c r="R29" s="324">
        <f>IF(ISNUMBER($H29),1-$H29,"")</f>
        <v>0</v>
      </c>
      <c r="S29" s="323"/>
    </row>
    <row r="30" spans="1:19" ht="12.95" customHeight="1" thickBot="1">
      <c r="A30" s="470" t="s">
        <v>180</v>
      </c>
      <c r="B30" s="469"/>
      <c r="C30" s="328">
        <v>3</v>
      </c>
      <c r="D30" s="327"/>
      <c r="E30" s="326"/>
      <c r="F30" s="326"/>
      <c r="G30" s="325" t="str">
        <f>IF(AND(ISBLANK(D30),ISBLANK(E30)),"",D30+E30)</f>
        <v/>
      </c>
      <c r="H30" s="324" t="str">
        <f>IF(OR(ISNUMBER($G30),ISNUMBER($Q30)),(SIGN(N($G30)-N($Q30))+1)/2,"")</f>
        <v/>
      </c>
      <c r="I30" s="323"/>
      <c r="K30" s="470" t="s">
        <v>179</v>
      </c>
      <c r="L30" s="469"/>
      <c r="M30" s="328">
        <v>3</v>
      </c>
      <c r="N30" s="327"/>
      <c r="O30" s="326"/>
      <c r="P30" s="326"/>
      <c r="Q30" s="325" t="str">
        <f>IF(AND(ISBLANK(N30),ISBLANK(O30)),"",N30+O30)</f>
        <v/>
      </c>
      <c r="R30" s="324" t="str">
        <f>IF(ISNUMBER($H30),1-$H30,"")</f>
        <v/>
      </c>
      <c r="S30" s="323"/>
    </row>
    <row r="31" spans="1:19" ht="12.95" customHeight="1">
      <c r="A31" s="468"/>
      <c r="B31" s="467"/>
      <c r="C31" s="320">
        <v>4</v>
      </c>
      <c r="D31" s="319"/>
      <c r="E31" s="318"/>
      <c r="F31" s="318"/>
      <c r="G31" s="317" t="str">
        <f>IF(AND(ISBLANK(D31),ISBLANK(E31)),"",D31+E31)</f>
        <v/>
      </c>
      <c r="H31" s="316" t="str">
        <f>IF(OR(ISNUMBER($G31),ISNUMBER($Q31)),(SIGN(N($G31)-N($Q31))+1)/2,"")</f>
        <v/>
      </c>
      <c r="I31" s="315">
        <f>IF(ISNUMBER(H32),(SIGN(1000*($H32-$R32)+$G32-$Q32)+1)/2,"")</f>
        <v>1</v>
      </c>
      <c r="K31" s="468"/>
      <c r="L31" s="467"/>
      <c r="M31" s="320">
        <v>4</v>
      </c>
      <c r="N31" s="319"/>
      <c r="O31" s="318"/>
      <c r="P31" s="318"/>
      <c r="Q31" s="317" t="str">
        <f>IF(AND(ISBLANK(N31),ISBLANK(O31)),"",N31+O31)</f>
        <v/>
      </c>
      <c r="R31" s="316" t="str">
        <f>IF(ISNUMBER($H31),1-$H31,"")</f>
        <v/>
      </c>
      <c r="S31" s="315">
        <f>IF(ISNUMBER($I31),1-$I31,"")</f>
        <v>0</v>
      </c>
    </row>
    <row r="32" spans="1:19" ht="15.95" customHeight="1" thickBot="1">
      <c r="A32" s="466">
        <v>15374</v>
      </c>
      <c r="B32" s="465"/>
      <c r="C32" s="312" t="s">
        <v>18</v>
      </c>
      <c r="D32" s="309">
        <f>IF(ISNUMBER($G32),SUM(D28:D31),"")</f>
        <v>291</v>
      </c>
      <c r="E32" s="311">
        <f>IF(ISNUMBER($G32),SUM(E28:E31),"")</f>
        <v>133</v>
      </c>
      <c r="F32" s="311">
        <f>IF(ISNUMBER($G32),SUM(F28:F31),"")</f>
        <v>8</v>
      </c>
      <c r="G32" s="310">
        <f>IF(SUM($G28:$G31)+SUM($Q28:$Q31)&gt;0,SUM(G28:G31),"")</f>
        <v>424</v>
      </c>
      <c r="H32" s="309">
        <f>IF(ISNUMBER($G32),SUM(H28:H31),"")</f>
        <v>1</v>
      </c>
      <c r="I32" s="308"/>
      <c r="K32" s="466">
        <v>743</v>
      </c>
      <c r="L32" s="465"/>
      <c r="M32" s="312" t="s">
        <v>18</v>
      </c>
      <c r="N32" s="309">
        <f>IF(ISNUMBER($G32),SUM(N28:N31),"")</f>
        <v>287</v>
      </c>
      <c r="O32" s="311">
        <f>IF(ISNUMBER($G32),SUM(O28:O31),"")</f>
        <v>133</v>
      </c>
      <c r="P32" s="311">
        <f>IF(ISNUMBER($G32),SUM(P28:P31),"")</f>
        <v>6</v>
      </c>
      <c r="Q32" s="310">
        <f>IF(SUM($G28:$G31)+SUM($Q28:$Q31)&gt;0,SUM(Q28:Q31),"")</f>
        <v>420</v>
      </c>
      <c r="R32" s="309">
        <f>IF(ISNUMBER($G32),SUM(R28:R31),"")</f>
        <v>1</v>
      </c>
      <c r="S32" s="308"/>
    </row>
    <row r="33" spans="1:19" ht="12.95" customHeight="1">
      <c r="A33" s="478" t="s">
        <v>178</v>
      </c>
      <c r="B33" s="477"/>
      <c r="C33" s="337">
        <v>1</v>
      </c>
      <c r="D33" s="476">
        <v>162</v>
      </c>
      <c r="E33" s="475">
        <v>43</v>
      </c>
      <c r="F33" s="475">
        <v>7</v>
      </c>
      <c r="G33" s="334">
        <f>IF(AND(ISBLANK(D33),ISBLANK(E33)),"",D33+E33)</f>
        <v>205</v>
      </c>
      <c r="H33" s="333">
        <f>IF(OR(ISNUMBER($G33),ISNUMBER($Q33)),(SIGN(N($G33)-N($Q33))+1)/2,"")</f>
        <v>0.5</v>
      </c>
      <c r="I33" s="323"/>
      <c r="K33" s="478" t="s">
        <v>177</v>
      </c>
      <c r="L33" s="477"/>
      <c r="M33" s="337">
        <v>1</v>
      </c>
      <c r="N33" s="476">
        <v>134</v>
      </c>
      <c r="O33" s="475">
        <v>71</v>
      </c>
      <c r="P33" s="475">
        <v>3</v>
      </c>
      <c r="Q33" s="334">
        <f>IF(AND(ISBLANK(N33),ISBLANK(O33)),"",N33+O33)</f>
        <v>205</v>
      </c>
      <c r="R33" s="333">
        <f>IF(ISNUMBER($H33),1-$H33,"")</f>
        <v>0.5</v>
      </c>
      <c r="S33" s="323"/>
    </row>
    <row r="34" spans="1:19" ht="12.95" customHeight="1">
      <c r="A34" s="474"/>
      <c r="B34" s="473"/>
      <c r="C34" s="328">
        <v>2</v>
      </c>
      <c r="D34" s="472">
        <v>131</v>
      </c>
      <c r="E34" s="471">
        <v>71</v>
      </c>
      <c r="F34" s="471">
        <v>2</v>
      </c>
      <c r="G34" s="325">
        <f>IF(AND(ISBLANK(D34),ISBLANK(E34)),"",D34+E34)</f>
        <v>202</v>
      </c>
      <c r="H34" s="324">
        <f>IF(OR(ISNUMBER($G34),ISNUMBER($Q34)),(SIGN(N($G34)-N($Q34))+1)/2,"")</f>
        <v>0</v>
      </c>
      <c r="I34" s="323"/>
      <c r="K34" s="474"/>
      <c r="L34" s="473"/>
      <c r="M34" s="328">
        <v>2</v>
      </c>
      <c r="N34" s="472">
        <v>145</v>
      </c>
      <c r="O34" s="471">
        <v>63</v>
      </c>
      <c r="P34" s="471">
        <v>4</v>
      </c>
      <c r="Q34" s="325">
        <f>IF(AND(ISBLANK(N34),ISBLANK(O34)),"",N34+O34)</f>
        <v>208</v>
      </c>
      <c r="R34" s="324">
        <f>IF(ISNUMBER($H34),1-$H34,"")</f>
        <v>1</v>
      </c>
      <c r="S34" s="323"/>
    </row>
    <row r="35" spans="1:19" ht="12.95" customHeight="1" thickBot="1">
      <c r="A35" s="470" t="s">
        <v>176</v>
      </c>
      <c r="B35" s="469"/>
      <c r="C35" s="328">
        <v>3</v>
      </c>
      <c r="D35" s="327"/>
      <c r="E35" s="326"/>
      <c r="F35" s="326"/>
      <c r="G35" s="325" t="str">
        <f>IF(AND(ISBLANK(D35),ISBLANK(E35)),"",D35+E35)</f>
        <v/>
      </c>
      <c r="H35" s="324" t="str">
        <f>IF(OR(ISNUMBER($G35),ISNUMBER($Q35)),(SIGN(N($G35)-N($Q35))+1)/2,"")</f>
        <v/>
      </c>
      <c r="I35" s="323"/>
      <c r="K35" s="470" t="s">
        <v>34</v>
      </c>
      <c r="L35" s="469"/>
      <c r="M35" s="328">
        <v>3</v>
      </c>
      <c r="N35" s="327"/>
      <c r="O35" s="326"/>
      <c r="P35" s="326"/>
      <c r="Q35" s="325" t="str">
        <f>IF(AND(ISBLANK(N35),ISBLANK(O35)),"",N35+O35)</f>
        <v/>
      </c>
      <c r="R35" s="324" t="str">
        <f>IF(ISNUMBER($H35),1-$H35,"")</f>
        <v/>
      </c>
      <c r="S35" s="323"/>
    </row>
    <row r="36" spans="1:19" ht="12.95" customHeight="1">
      <c r="A36" s="468"/>
      <c r="B36" s="467"/>
      <c r="C36" s="320">
        <v>4</v>
      </c>
      <c r="D36" s="319"/>
      <c r="E36" s="318"/>
      <c r="F36" s="318"/>
      <c r="G36" s="317" t="str">
        <f>IF(AND(ISBLANK(D36),ISBLANK(E36)),"",D36+E36)</f>
        <v/>
      </c>
      <c r="H36" s="316" t="str">
        <f>IF(OR(ISNUMBER($G36),ISNUMBER($Q36)),(SIGN(N($G36)-N($Q36))+1)/2,"")</f>
        <v/>
      </c>
      <c r="I36" s="315">
        <f>IF(ISNUMBER(H37),(SIGN(1000*($H37-$R37)+$G37-$Q37)+1)/2,"")</f>
        <v>0</v>
      </c>
      <c r="K36" s="468"/>
      <c r="L36" s="467"/>
      <c r="M36" s="320">
        <v>4</v>
      </c>
      <c r="N36" s="319"/>
      <c r="O36" s="318"/>
      <c r="P36" s="318"/>
      <c r="Q36" s="317" t="str">
        <f>IF(AND(ISBLANK(N36),ISBLANK(O36)),"",N36+O36)</f>
        <v/>
      </c>
      <c r="R36" s="316" t="str">
        <f>IF(ISNUMBER($H36),1-$H36,"")</f>
        <v/>
      </c>
      <c r="S36" s="315">
        <f>IF(ISNUMBER($I36),1-$I36,"")</f>
        <v>1</v>
      </c>
    </row>
    <row r="37" spans="1:19" ht="15.95" customHeight="1" thickBot="1">
      <c r="A37" s="466">
        <v>15353</v>
      </c>
      <c r="B37" s="465"/>
      <c r="C37" s="312" t="s">
        <v>18</v>
      </c>
      <c r="D37" s="309">
        <f>IF(ISNUMBER($G37),SUM(D33:D36),"")</f>
        <v>293</v>
      </c>
      <c r="E37" s="311">
        <f>IF(ISNUMBER($G37),SUM(E33:E36),"")</f>
        <v>114</v>
      </c>
      <c r="F37" s="311">
        <f>IF(ISNUMBER($G37),SUM(F33:F36),"")</f>
        <v>9</v>
      </c>
      <c r="G37" s="310">
        <f>IF(SUM($G33:$G36)+SUM($Q33:$Q36)&gt;0,SUM(G33:G36),"")</f>
        <v>407</v>
      </c>
      <c r="H37" s="309">
        <f>IF(ISNUMBER($G37),SUM(H33:H36),"")</f>
        <v>0.5</v>
      </c>
      <c r="I37" s="308"/>
      <c r="K37" s="466">
        <v>14467</v>
      </c>
      <c r="L37" s="465"/>
      <c r="M37" s="312" t="s">
        <v>18</v>
      </c>
      <c r="N37" s="309">
        <f>IF(ISNUMBER($G37),SUM(N33:N36),"")</f>
        <v>279</v>
      </c>
      <c r="O37" s="311">
        <f>IF(ISNUMBER($G37),SUM(O33:O36),"")</f>
        <v>134</v>
      </c>
      <c r="P37" s="311">
        <f>IF(ISNUMBER($G37),SUM(P33:P36),"")</f>
        <v>7</v>
      </c>
      <c r="Q37" s="310">
        <f>IF(SUM($G33:$G36)+SUM($Q33:$Q36)&gt;0,SUM(Q33:Q36),"")</f>
        <v>413</v>
      </c>
      <c r="R37" s="309">
        <f>IF(ISNUMBER($G37),SUM(R33:R36),"")</f>
        <v>1.5</v>
      </c>
      <c r="S37" s="308"/>
    </row>
    <row r="38" spans="1:19" ht="5.0999999999999996" customHeight="1" thickBot="1"/>
    <row r="39" spans="1:19" ht="20.100000000000001" customHeight="1" thickBot="1">
      <c r="A39" s="307"/>
      <c r="B39" s="306"/>
      <c r="C39" s="305" t="s">
        <v>38</v>
      </c>
      <c r="D39" s="304">
        <f>IF(ISNUMBER($G39),SUM(D12,D17,D22,D27,D32,D37),"")</f>
        <v>1647</v>
      </c>
      <c r="E39" s="303">
        <f>IF(ISNUMBER($G39),SUM(E12,E17,E22,E27,E32,E37),"")</f>
        <v>705</v>
      </c>
      <c r="F39" s="303">
        <f>IF(ISNUMBER($G39),SUM(F12,F17,F22,F27,F32,F37),"")</f>
        <v>62</v>
      </c>
      <c r="G39" s="302">
        <f>IF(SUM($G$8:$G$37)+SUM($Q$8:$Q$37)&gt;0,SUM(G12,G17,G22,G27,G32,G37),"")</f>
        <v>2352</v>
      </c>
      <c r="H39" s="301">
        <f>IF(SUM($G$8:$G$37)+SUM($Q$8:$Q$37)&gt;0,SUM(H12,H17,H22,H27,H32,H37),"")</f>
        <v>8.5</v>
      </c>
      <c r="I39" s="300">
        <f>IF(ISNUMBER($G39),(SIGN($G39-$Q39)+1)/IF(COUNT(I$11,I$16,I$21,I$26,I$31,I$36)&gt;3,1,2),"")</f>
        <v>2</v>
      </c>
      <c r="K39" s="307"/>
      <c r="L39" s="306"/>
      <c r="M39" s="305" t="s">
        <v>38</v>
      </c>
      <c r="N39" s="304">
        <f>IF(ISNUMBER($G39),SUM(N12,N17,N22,N27,N32,N37),"")</f>
        <v>1582</v>
      </c>
      <c r="O39" s="303">
        <f>IF(ISNUMBER($G39),SUM(O12,O17,O22,O27,O32,O37),"")</f>
        <v>630</v>
      </c>
      <c r="P39" s="303">
        <f>IF(ISNUMBER($G39),SUM(P12,P17,P22,P27,P32,P37),"")</f>
        <v>69</v>
      </c>
      <c r="Q39" s="302">
        <f>IF(SUM($G$8:$G$37)+SUM($Q$8:$Q$37)&gt;0,SUM(Q12,Q17,Q22,Q27,Q32,Q37),"")</f>
        <v>2212</v>
      </c>
      <c r="R39" s="301">
        <f>IF(SUM($G$8:$G$37)+SUM($Q$8:$Q$37)&gt;0,SUM(R12,R17,R22,R27,R32,R37),"")</f>
        <v>3.5</v>
      </c>
      <c r="S39" s="30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91"/>
      <c r="B41" s="293" t="s">
        <v>39</v>
      </c>
      <c r="C41" s="299" t="s">
        <v>175</v>
      </c>
      <c r="D41" s="299"/>
      <c r="E41" s="299"/>
      <c r="G41" s="298"/>
      <c r="H41" s="298"/>
      <c r="I41" s="297">
        <f>IF(ISNUMBER(I$39),SUM(I11,I16,I21,I26,I31,I36,I39),"")</f>
        <v>6</v>
      </c>
      <c r="K41" s="291"/>
      <c r="L41" s="293" t="s">
        <v>39</v>
      </c>
      <c r="M41" s="299" t="s">
        <v>174</v>
      </c>
      <c r="N41" s="299"/>
      <c r="O41" s="299"/>
      <c r="Q41" s="298" t="s">
        <v>41</v>
      </c>
      <c r="R41" s="298"/>
      <c r="S41" s="297">
        <f>IF(ISNUMBER(S$39),SUM(S11,S16,S21,S26,S31,S36,S39),"")</f>
        <v>2</v>
      </c>
    </row>
    <row r="42" spans="1:19" ht="18" customHeight="1">
      <c r="A42" s="291"/>
      <c r="B42" s="293" t="s">
        <v>43</v>
      </c>
      <c r="C42" s="296"/>
      <c r="D42" s="296"/>
      <c r="E42" s="296"/>
      <c r="G42" s="295"/>
      <c r="H42" s="295"/>
      <c r="I42" s="295"/>
      <c r="K42" s="291"/>
      <c r="L42" s="293" t="s">
        <v>43</v>
      </c>
      <c r="M42" s="296"/>
      <c r="N42" s="296"/>
      <c r="O42" s="296"/>
      <c r="Q42" s="295"/>
      <c r="R42" s="295"/>
      <c r="S42" s="295"/>
    </row>
    <row r="43" spans="1:19" ht="20.100000000000001" customHeight="1">
      <c r="A43" s="293" t="s">
        <v>44</v>
      </c>
      <c r="B43" s="293" t="s">
        <v>45</v>
      </c>
      <c r="C43" s="292"/>
      <c r="D43" s="292"/>
      <c r="E43" s="292"/>
      <c r="F43" s="292"/>
      <c r="G43" s="292"/>
      <c r="H43" s="292"/>
      <c r="I43" s="293"/>
      <c r="J43" s="293"/>
      <c r="K43" s="293" t="s">
        <v>46</v>
      </c>
      <c r="L43" s="294"/>
      <c r="M43" s="294"/>
      <c r="O43" s="293" t="s">
        <v>43</v>
      </c>
      <c r="P43" s="292"/>
      <c r="Q43" s="292"/>
      <c r="R43" s="292"/>
      <c r="S43" s="292"/>
    </row>
    <row r="44" spans="1:19" ht="9.9499999999999993" customHeight="1">
      <c r="E44" s="291"/>
      <c r="H44" s="291"/>
    </row>
    <row r="45" spans="1:19" ht="30" customHeight="1">
      <c r="A45" s="290" t="str">
        <f>"Technické podmínky utkání:   " &amp; $B$3 &amp; IF(ISBLANK($B$3),""," – ") &amp; $L$3</f>
        <v>Technické podmínky utkání:   Rudná C – Kobylisy C</v>
      </c>
    </row>
    <row r="46" spans="1:19" ht="20.100000000000001" customHeight="1">
      <c r="B46" s="287" t="s">
        <v>47</v>
      </c>
      <c r="C46" s="369">
        <v>0.72916666666666663</v>
      </c>
      <c r="D46" s="289"/>
      <c r="I46" s="287" t="s">
        <v>49</v>
      </c>
      <c r="J46" s="289">
        <v>20</v>
      </c>
      <c r="K46" s="289"/>
    </row>
    <row r="47" spans="1:19" ht="20.100000000000001" customHeight="1">
      <c r="B47" s="287" t="s">
        <v>50</v>
      </c>
      <c r="C47" s="368">
        <v>0.91666666666666663</v>
      </c>
      <c r="D47" s="288"/>
      <c r="I47" s="287" t="s">
        <v>52</v>
      </c>
      <c r="J47" s="288">
        <v>3</v>
      </c>
      <c r="K47" s="288"/>
      <c r="P47" s="287" t="s">
        <v>53</v>
      </c>
      <c r="Q47" s="286">
        <v>44419</v>
      </c>
      <c r="R47" s="285"/>
      <c r="S47" s="285"/>
    </row>
    <row r="48" spans="1:19" ht="9.9499999999999993" customHeight="1"/>
    <row r="49" spans="1:19" ht="15" customHeight="1">
      <c r="A49" s="249" t="s">
        <v>55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7"/>
    </row>
    <row r="50" spans="1:19" ht="81" customHeight="1">
      <c r="A50" s="246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4"/>
    </row>
    <row r="51" spans="1:19" ht="5.0999999999999996" customHeight="1"/>
    <row r="52" spans="1:19" ht="15" customHeight="1">
      <c r="A52" s="249" t="s">
        <v>56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7"/>
    </row>
    <row r="53" spans="1:19" ht="6" customHeight="1">
      <c r="A53" s="28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81"/>
    </row>
    <row r="54" spans="1:19" ht="21" customHeight="1">
      <c r="A54" s="283" t="s">
        <v>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82" t="s">
        <v>8</v>
      </c>
      <c r="L54" s="265"/>
      <c r="M54" s="265"/>
      <c r="N54" s="265"/>
      <c r="O54" s="265"/>
      <c r="P54" s="265"/>
      <c r="Q54" s="265"/>
      <c r="R54" s="265"/>
      <c r="S54" s="281"/>
    </row>
    <row r="55" spans="1:19" ht="21" customHeight="1">
      <c r="A55" s="280"/>
      <c r="B55" s="277" t="s">
        <v>57</v>
      </c>
      <c r="C55" s="276"/>
      <c r="D55" s="278"/>
      <c r="E55" s="277" t="s">
        <v>58</v>
      </c>
      <c r="F55" s="276"/>
      <c r="G55" s="276"/>
      <c r="H55" s="276"/>
      <c r="I55" s="278"/>
      <c r="J55" s="265"/>
      <c r="K55" s="279"/>
      <c r="L55" s="277" t="s">
        <v>57</v>
      </c>
      <c r="M55" s="276"/>
      <c r="N55" s="278"/>
      <c r="O55" s="277" t="s">
        <v>58</v>
      </c>
      <c r="P55" s="276"/>
      <c r="Q55" s="276"/>
      <c r="R55" s="276"/>
      <c r="S55" s="275"/>
    </row>
    <row r="56" spans="1:19" ht="21" customHeight="1">
      <c r="A56" s="274" t="s">
        <v>59</v>
      </c>
      <c r="B56" s="270" t="s">
        <v>60</v>
      </c>
      <c r="C56" s="272"/>
      <c r="D56" s="271" t="s">
        <v>61</v>
      </c>
      <c r="E56" s="270" t="s">
        <v>60</v>
      </c>
      <c r="F56" s="269"/>
      <c r="G56" s="269"/>
      <c r="H56" s="268"/>
      <c r="I56" s="271" t="s">
        <v>61</v>
      </c>
      <c r="J56" s="265"/>
      <c r="K56" s="273" t="s">
        <v>59</v>
      </c>
      <c r="L56" s="270" t="s">
        <v>60</v>
      </c>
      <c r="M56" s="272"/>
      <c r="N56" s="271" t="s">
        <v>61</v>
      </c>
      <c r="O56" s="270" t="s">
        <v>60</v>
      </c>
      <c r="P56" s="269"/>
      <c r="Q56" s="269"/>
      <c r="R56" s="268"/>
      <c r="S56" s="267" t="s">
        <v>61</v>
      </c>
    </row>
    <row r="57" spans="1:19" ht="21" customHeight="1">
      <c r="A57" s="266"/>
      <c r="B57" s="262"/>
      <c r="C57" s="260"/>
      <c r="D57" s="263"/>
      <c r="E57" s="262"/>
      <c r="F57" s="261"/>
      <c r="G57" s="261"/>
      <c r="H57" s="260"/>
      <c r="I57" s="263"/>
      <c r="J57" s="265"/>
      <c r="K57" s="264"/>
      <c r="L57" s="262"/>
      <c r="M57" s="260"/>
      <c r="N57" s="263"/>
      <c r="O57" s="262"/>
      <c r="P57" s="261"/>
      <c r="Q57" s="261"/>
      <c r="R57" s="260"/>
      <c r="S57" s="259"/>
    </row>
    <row r="58" spans="1:19" ht="21" customHeight="1">
      <c r="A58" s="266"/>
      <c r="B58" s="262"/>
      <c r="C58" s="260"/>
      <c r="D58" s="263"/>
      <c r="E58" s="262"/>
      <c r="F58" s="261"/>
      <c r="G58" s="261"/>
      <c r="H58" s="260"/>
      <c r="I58" s="263"/>
      <c r="J58" s="265"/>
      <c r="K58" s="264"/>
      <c r="L58" s="262"/>
      <c r="M58" s="260"/>
      <c r="N58" s="263"/>
      <c r="O58" s="262"/>
      <c r="P58" s="261"/>
      <c r="Q58" s="261"/>
      <c r="R58" s="260"/>
      <c r="S58" s="259"/>
    </row>
    <row r="59" spans="1:19" ht="12" customHeight="1">
      <c r="A59" s="258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6"/>
    </row>
    <row r="60" spans="1:19" ht="5.0999999999999996" customHeight="1"/>
    <row r="61" spans="1:19" ht="15" customHeight="1">
      <c r="A61" s="255" t="s">
        <v>62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3"/>
    </row>
    <row r="62" spans="1:19" ht="81" customHeight="1">
      <c r="A62" s="252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0"/>
    </row>
    <row r="63" spans="1:19" ht="5.0999999999999996" customHeight="1"/>
    <row r="64" spans="1:19" ht="15" customHeight="1">
      <c r="A64" s="249" t="s">
        <v>63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7"/>
    </row>
    <row r="65" spans="1:19" ht="81" customHeight="1">
      <c r="A65" s="246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4"/>
    </row>
    <row r="66" spans="1:19" ht="30" customHeight="1">
      <c r="A66" s="243"/>
      <c r="B66" s="242" t="s">
        <v>64</v>
      </c>
      <c r="C66" s="241"/>
      <c r="D66" s="241"/>
      <c r="E66" s="241"/>
      <c r="F66" s="241"/>
      <c r="G66" s="241"/>
      <c r="H66" s="241"/>
    </row>
  </sheetData>
  <sheetProtection password="FC6B" sheet="1" objects="1" scenarios="1"/>
  <mergeCells count="95">
    <mergeCell ref="S11:S12"/>
    <mergeCell ref="K13:L14"/>
    <mergeCell ref="A10:B11"/>
    <mergeCell ref="A12:B12"/>
    <mergeCell ref="A13:B14"/>
    <mergeCell ref="S36:S37"/>
    <mergeCell ref="K33:L34"/>
    <mergeCell ref="S26:S27"/>
    <mergeCell ref="S31:S32"/>
    <mergeCell ref="K25:L26"/>
    <mergeCell ref="K35:L36"/>
    <mergeCell ref="K10:L11"/>
    <mergeCell ref="M5:M6"/>
    <mergeCell ref="K5:L5"/>
    <mergeCell ref="K6:L6"/>
    <mergeCell ref="S21:S22"/>
    <mergeCell ref="K18:L19"/>
    <mergeCell ref="K20:L21"/>
    <mergeCell ref="K22:L22"/>
    <mergeCell ref="K15:L16"/>
    <mergeCell ref="S16:S17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A33:B34"/>
    <mergeCell ref="B3:I3"/>
    <mergeCell ref="B1:C2"/>
    <mergeCell ref="D1:I1"/>
    <mergeCell ref="C5:C6"/>
    <mergeCell ref="D5:G5"/>
    <mergeCell ref="H5:I5"/>
    <mergeCell ref="A15:B16"/>
    <mergeCell ref="I11:I12"/>
    <mergeCell ref="L3:S3"/>
    <mergeCell ref="L1:N1"/>
    <mergeCell ref="O1:P1"/>
    <mergeCell ref="Q1:S1"/>
    <mergeCell ref="I26:I27"/>
    <mergeCell ref="I36:I37"/>
    <mergeCell ref="I31:I32"/>
    <mergeCell ref="K37:L37"/>
    <mergeCell ref="R5:S5"/>
    <mergeCell ref="K8:L9"/>
    <mergeCell ref="A5:B5"/>
    <mergeCell ref="A6:B6"/>
    <mergeCell ref="A22:B22"/>
    <mergeCell ref="A23:B24"/>
    <mergeCell ref="A25:B26"/>
    <mergeCell ref="A27:B27"/>
    <mergeCell ref="A8:B9"/>
    <mergeCell ref="A28:B29"/>
    <mergeCell ref="K23:L24"/>
    <mergeCell ref="K28:L29"/>
    <mergeCell ref="K30:L31"/>
    <mergeCell ref="K32:L32"/>
    <mergeCell ref="K27:L27"/>
    <mergeCell ref="A30:B31"/>
    <mergeCell ref="A32:B3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</mergeCells>
  <dataValidations count="1"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740182F3-57ED-4352-ACEE-7B0167A608A7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xr:uid="{0E0B31CE-5C53-4C08-9A8F-7235D99F8305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5." xr:uid="{2038E067-869C-468A-953C-74234DB5CE23}">
          <x14:formula1>
            <xm:f>0</xm:f>
          </x14:formula1>
          <x14:formula2>
            <xm:f>15</xm:f>
          </x14:formula2>
          <xm:sqref>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InputMessage="1" showErrorMessage="1" errorTitle="Chybná hodnota" error="Zadaná hodnota musí být celé nezáporné číslo menší nebo rovno 225." xr:uid="{614D1587-3AF3-408E-B04C-8CDB0E335061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0C39-84AE-4D19-AE40-777DD4E82691}">
  <sheetPr>
    <pageSetUpPr autoPageBreaks="0"/>
  </sheetPr>
  <dimension ref="A1:S66"/>
  <sheetViews>
    <sheetView showGridLines="0" showRowColHeaders="0" zoomScaleNormal="100" workbookViewId="0">
      <selection activeCell="M41" sqref="M41:O41"/>
    </sheetView>
  </sheetViews>
  <sheetFormatPr defaultRowHeight="12.75"/>
  <cols>
    <col min="1" max="1" width="10.7109375" style="240" customWidth="1"/>
    <col min="2" max="2" width="15.7109375" style="240" customWidth="1"/>
    <col min="3" max="3" width="5.7109375" style="240" customWidth="1"/>
    <col min="4" max="5" width="6.7109375" style="240" customWidth="1"/>
    <col min="6" max="6" width="4.7109375" style="240" customWidth="1"/>
    <col min="7" max="7" width="6.7109375" style="240" customWidth="1"/>
    <col min="8" max="8" width="6.28515625" style="240" customWidth="1"/>
    <col min="9" max="9" width="6.7109375" style="240" customWidth="1"/>
    <col min="10" max="10" width="1.7109375" style="240" customWidth="1"/>
    <col min="11" max="11" width="10.7109375" style="240" customWidth="1"/>
    <col min="12" max="12" width="15.7109375" style="240" customWidth="1"/>
    <col min="13" max="13" width="5.7109375" style="240" customWidth="1"/>
    <col min="14" max="15" width="6.7109375" style="240" customWidth="1"/>
    <col min="16" max="16" width="4.7109375" style="240" customWidth="1"/>
    <col min="17" max="17" width="6.7109375" style="240" customWidth="1"/>
    <col min="18" max="18" width="6.28515625" style="240" customWidth="1"/>
    <col min="19" max="19" width="6.7109375" style="240" customWidth="1"/>
    <col min="20" max="16384" width="9.140625" style="240"/>
  </cols>
  <sheetData>
    <row r="1" spans="1:19" ht="26.25">
      <c r="B1" s="367" t="s">
        <v>0</v>
      </c>
      <c r="C1" s="367"/>
      <c r="D1" s="366" t="s">
        <v>1</v>
      </c>
      <c r="E1" s="366"/>
      <c r="F1" s="366"/>
      <c r="G1" s="366"/>
      <c r="H1" s="366"/>
      <c r="I1" s="366"/>
      <c r="K1" s="287" t="s">
        <v>2</v>
      </c>
      <c r="L1" s="365" t="s">
        <v>145</v>
      </c>
      <c r="M1" s="365"/>
      <c r="N1" s="365"/>
      <c r="O1" s="364" t="s">
        <v>4</v>
      </c>
      <c r="P1" s="364"/>
      <c r="Q1" s="362" t="s">
        <v>144</v>
      </c>
      <c r="R1" s="362"/>
      <c r="S1" s="362"/>
    </row>
    <row r="2" spans="1:19" ht="6" customHeight="1" thickBot="1">
      <c r="B2" s="361"/>
      <c r="C2" s="361"/>
    </row>
    <row r="3" spans="1:19" ht="20.100000000000001" customHeight="1" thickBot="1">
      <c r="A3" s="360" t="s">
        <v>6</v>
      </c>
      <c r="B3" s="359" t="s">
        <v>143</v>
      </c>
      <c r="C3" s="358"/>
      <c r="D3" s="358"/>
      <c r="E3" s="358"/>
      <c r="F3" s="358"/>
      <c r="G3" s="358"/>
      <c r="H3" s="358"/>
      <c r="I3" s="357"/>
      <c r="K3" s="360" t="s">
        <v>8</v>
      </c>
      <c r="L3" s="359" t="s">
        <v>142</v>
      </c>
      <c r="M3" s="358"/>
      <c r="N3" s="358"/>
      <c r="O3" s="358"/>
      <c r="P3" s="358"/>
      <c r="Q3" s="358"/>
      <c r="R3" s="358"/>
      <c r="S3" s="357"/>
    </row>
    <row r="4" spans="1:19" ht="5.0999999999999996" customHeight="1" thickBot="1"/>
    <row r="5" spans="1:19" ht="12.95" customHeight="1">
      <c r="A5" s="356" t="s">
        <v>10</v>
      </c>
      <c r="B5" s="355"/>
      <c r="C5" s="354" t="s">
        <v>11</v>
      </c>
      <c r="D5" s="353" t="s">
        <v>12</v>
      </c>
      <c r="E5" s="352"/>
      <c r="F5" s="352"/>
      <c r="G5" s="351"/>
      <c r="H5" s="350" t="s">
        <v>13</v>
      </c>
      <c r="I5" s="349"/>
      <c r="K5" s="356" t="s">
        <v>10</v>
      </c>
      <c r="L5" s="355"/>
      <c r="M5" s="354" t="s">
        <v>11</v>
      </c>
      <c r="N5" s="353" t="s">
        <v>12</v>
      </c>
      <c r="O5" s="352"/>
      <c r="P5" s="352"/>
      <c r="Q5" s="351"/>
      <c r="R5" s="350" t="s">
        <v>13</v>
      </c>
      <c r="S5" s="349"/>
    </row>
    <row r="6" spans="1:19" ht="12.95" customHeight="1" thickBot="1">
      <c r="A6" s="348" t="s">
        <v>14</v>
      </c>
      <c r="B6" s="347"/>
      <c r="C6" s="346"/>
      <c r="D6" s="345" t="s">
        <v>15</v>
      </c>
      <c r="E6" s="344" t="s">
        <v>16</v>
      </c>
      <c r="F6" s="344" t="s">
        <v>17</v>
      </c>
      <c r="G6" s="343" t="s">
        <v>18</v>
      </c>
      <c r="H6" s="342" t="s">
        <v>19</v>
      </c>
      <c r="I6" s="341" t="s">
        <v>20</v>
      </c>
      <c r="K6" s="348" t="s">
        <v>14</v>
      </c>
      <c r="L6" s="347"/>
      <c r="M6" s="346"/>
      <c r="N6" s="345" t="s">
        <v>15</v>
      </c>
      <c r="O6" s="344" t="s">
        <v>16</v>
      </c>
      <c r="P6" s="344" t="s">
        <v>17</v>
      </c>
      <c r="Q6" s="343" t="s">
        <v>18</v>
      </c>
      <c r="R6" s="342" t="s">
        <v>19</v>
      </c>
      <c r="S6" s="341" t="s">
        <v>20</v>
      </c>
    </row>
    <row r="7" spans="1:19" ht="5.0999999999999996" customHeight="1" thickBot="1">
      <c r="A7" s="340"/>
      <c r="B7" s="340"/>
      <c r="K7" s="340"/>
      <c r="L7" s="340"/>
    </row>
    <row r="8" spans="1:19" ht="12.95" customHeight="1">
      <c r="A8" s="339" t="s">
        <v>141</v>
      </c>
      <c r="B8" s="338"/>
      <c r="C8" s="337">
        <v>1</v>
      </c>
      <c r="D8" s="336">
        <v>165</v>
      </c>
      <c r="E8" s="335">
        <v>71</v>
      </c>
      <c r="F8" s="335">
        <v>3</v>
      </c>
      <c r="G8" s="334">
        <f>IF(AND(ISBLANK(D8),ISBLANK(E8)),"",D8+E8)</f>
        <v>236</v>
      </c>
      <c r="H8" s="333">
        <f>IF(OR(ISNUMBER($G8),ISNUMBER($Q8)),(SIGN(N($G8)-N($Q8))+1)/2,"")</f>
        <v>1</v>
      </c>
      <c r="I8" s="323"/>
      <c r="K8" s="339" t="s">
        <v>140</v>
      </c>
      <c r="L8" s="338"/>
      <c r="M8" s="337">
        <v>1</v>
      </c>
      <c r="N8" s="336">
        <v>140</v>
      </c>
      <c r="O8" s="335">
        <v>45</v>
      </c>
      <c r="P8" s="335">
        <v>10</v>
      </c>
      <c r="Q8" s="334">
        <f>IF(AND(ISBLANK(N8),ISBLANK(O8)),"",N8+O8)</f>
        <v>185</v>
      </c>
      <c r="R8" s="333">
        <f>IF(ISNUMBER($H8),1-$H8,"")</f>
        <v>0</v>
      </c>
      <c r="S8" s="323"/>
    </row>
    <row r="9" spans="1:19" ht="12.95" customHeight="1">
      <c r="A9" s="332"/>
      <c r="B9" s="331"/>
      <c r="C9" s="328">
        <v>2</v>
      </c>
      <c r="D9" s="327">
        <v>151</v>
      </c>
      <c r="E9" s="326">
        <v>80</v>
      </c>
      <c r="F9" s="326">
        <v>7</v>
      </c>
      <c r="G9" s="325">
        <f>IF(AND(ISBLANK(D9),ISBLANK(E9)),"",D9+E9)</f>
        <v>231</v>
      </c>
      <c r="H9" s="324">
        <f>IF(OR(ISNUMBER($G9),ISNUMBER($Q9)),(SIGN(N($G9)-N($Q9))+1)/2,"")</f>
        <v>1</v>
      </c>
      <c r="I9" s="323"/>
      <c r="K9" s="332"/>
      <c r="L9" s="331"/>
      <c r="M9" s="328">
        <v>2</v>
      </c>
      <c r="N9" s="327">
        <v>132</v>
      </c>
      <c r="O9" s="326">
        <v>44</v>
      </c>
      <c r="P9" s="326">
        <v>6</v>
      </c>
      <c r="Q9" s="325">
        <f>IF(AND(ISBLANK(N9),ISBLANK(O9)),"",N9+O9)</f>
        <v>176</v>
      </c>
      <c r="R9" s="324">
        <f>IF(ISNUMBER($H9),1-$H9,"")</f>
        <v>0</v>
      </c>
      <c r="S9" s="323"/>
    </row>
    <row r="10" spans="1:19" ht="12.95" customHeight="1" thickBot="1">
      <c r="A10" s="330" t="s">
        <v>139</v>
      </c>
      <c r="B10" s="329"/>
      <c r="C10" s="328">
        <v>3</v>
      </c>
      <c r="D10" s="327"/>
      <c r="E10" s="326"/>
      <c r="F10" s="326"/>
      <c r="G10" s="325" t="str">
        <f>IF(AND(ISBLANK(D10),ISBLANK(E10)),"",D10+E10)</f>
        <v/>
      </c>
      <c r="H10" s="324" t="str">
        <f>IF(OR(ISNUMBER($G10),ISNUMBER($Q10)),(SIGN(N($G10)-N($Q10))+1)/2,"")</f>
        <v/>
      </c>
      <c r="I10" s="323"/>
      <c r="K10" s="330" t="s">
        <v>136</v>
      </c>
      <c r="L10" s="329"/>
      <c r="M10" s="328">
        <v>3</v>
      </c>
      <c r="N10" s="327"/>
      <c r="O10" s="326"/>
      <c r="P10" s="326"/>
      <c r="Q10" s="325" t="str">
        <f>IF(AND(ISBLANK(N10),ISBLANK(O10)),"",N10+O10)</f>
        <v/>
      </c>
      <c r="R10" s="324" t="str">
        <f>IF(ISNUMBER($H10),1-$H10,"")</f>
        <v/>
      </c>
      <c r="S10" s="323"/>
    </row>
    <row r="11" spans="1:19" ht="12.95" customHeight="1">
      <c r="A11" s="322"/>
      <c r="B11" s="321"/>
      <c r="C11" s="320">
        <v>4</v>
      </c>
      <c r="D11" s="319"/>
      <c r="E11" s="318"/>
      <c r="F11" s="318"/>
      <c r="G11" s="317" t="str">
        <f>IF(AND(ISBLANK(D11),ISBLANK(E11)),"",D11+E11)</f>
        <v/>
      </c>
      <c r="H11" s="316" t="str">
        <f>IF(OR(ISNUMBER($G11),ISNUMBER($Q11)),(SIGN(N($G11)-N($Q11))+1)/2,"")</f>
        <v/>
      </c>
      <c r="I11" s="315">
        <f>IF(ISNUMBER(H12),(SIGN(1000*($H12-$R12)+$G12-$Q12)+1)/2,"")</f>
        <v>1</v>
      </c>
      <c r="K11" s="322"/>
      <c r="L11" s="321"/>
      <c r="M11" s="320">
        <v>4</v>
      </c>
      <c r="N11" s="319"/>
      <c r="O11" s="318"/>
      <c r="P11" s="318"/>
      <c r="Q11" s="317" t="str">
        <f>IF(AND(ISBLANK(N11),ISBLANK(O11)),"",N11+O11)</f>
        <v/>
      </c>
      <c r="R11" s="316" t="str">
        <f>IF(ISNUMBER($H11),1-$H11,"")</f>
        <v/>
      </c>
      <c r="S11" s="315">
        <f>IF(ISNUMBER($I11),1-$I11,"")</f>
        <v>0</v>
      </c>
    </row>
    <row r="12" spans="1:19" ht="15.95" customHeight="1" thickBot="1">
      <c r="A12" s="314">
        <v>10965</v>
      </c>
      <c r="B12" s="313"/>
      <c r="C12" s="312" t="s">
        <v>18</v>
      </c>
      <c r="D12" s="309">
        <f>IF(ISNUMBER($G12),SUM(D8:D11),"")</f>
        <v>316</v>
      </c>
      <c r="E12" s="311">
        <f>IF(ISNUMBER($G12),SUM(E8:E11),"")</f>
        <v>151</v>
      </c>
      <c r="F12" s="311">
        <f>IF(ISNUMBER($G12),SUM(F8:F11),"")</f>
        <v>10</v>
      </c>
      <c r="G12" s="310">
        <f>IF(SUM($G8:$G11)+SUM($Q8:$Q11)&gt;0,SUM(G8:G11),"")</f>
        <v>467</v>
      </c>
      <c r="H12" s="309">
        <f>IF(ISNUMBER($G12),SUM(H8:H11),"")</f>
        <v>2</v>
      </c>
      <c r="I12" s="308"/>
      <c r="K12" s="314">
        <v>13409</v>
      </c>
      <c r="L12" s="313"/>
      <c r="M12" s="312" t="s">
        <v>18</v>
      </c>
      <c r="N12" s="309">
        <f>IF(ISNUMBER($G12),SUM(N8:N11),"")</f>
        <v>272</v>
      </c>
      <c r="O12" s="311">
        <f>IF(ISNUMBER($G12),SUM(O8:O11),"")</f>
        <v>89</v>
      </c>
      <c r="P12" s="311">
        <f>IF(ISNUMBER($G12),SUM(P8:P11),"")</f>
        <v>16</v>
      </c>
      <c r="Q12" s="310">
        <f>IF(SUM($G8:$G11)+SUM($Q8:$Q11)&gt;0,SUM(Q8:Q11),"")</f>
        <v>361</v>
      </c>
      <c r="R12" s="309">
        <f>IF(ISNUMBER($G12),SUM(R8:R11),"")</f>
        <v>0</v>
      </c>
      <c r="S12" s="308"/>
    </row>
    <row r="13" spans="1:19" ht="12.95" customHeight="1">
      <c r="A13" s="339" t="s">
        <v>138</v>
      </c>
      <c r="B13" s="338"/>
      <c r="C13" s="337">
        <v>1</v>
      </c>
      <c r="D13" s="336">
        <v>145</v>
      </c>
      <c r="E13" s="335">
        <v>80</v>
      </c>
      <c r="F13" s="335">
        <v>3</v>
      </c>
      <c r="G13" s="334">
        <f>IF(AND(ISBLANK(D13),ISBLANK(E13)),"",D13+E13)</f>
        <v>225</v>
      </c>
      <c r="H13" s="333">
        <f>IF(OR(ISNUMBER($G13),ISNUMBER($Q13)),(SIGN(N($G13)-N($Q13))+1)/2,"")</f>
        <v>1</v>
      </c>
      <c r="I13" s="323"/>
      <c r="K13" s="339" t="s">
        <v>137</v>
      </c>
      <c r="L13" s="338"/>
      <c r="M13" s="337">
        <v>1</v>
      </c>
      <c r="N13" s="336">
        <v>112</v>
      </c>
      <c r="O13" s="335">
        <v>31</v>
      </c>
      <c r="P13" s="335">
        <v>12</v>
      </c>
      <c r="Q13" s="334">
        <f>IF(AND(ISBLANK(N13),ISBLANK(O13)),"",N13+O13)</f>
        <v>143</v>
      </c>
      <c r="R13" s="333">
        <f>IF(ISNUMBER($H13),1-$H13,"")</f>
        <v>0</v>
      </c>
      <c r="S13" s="323"/>
    </row>
    <row r="14" spans="1:19" ht="12.95" customHeight="1">
      <c r="A14" s="332"/>
      <c r="B14" s="331"/>
      <c r="C14" s="328">
        <v>2</v>
      </c>
      <c r="D14" s="327">
        <v>141</v>
      </c>
      <c r="E14" s="326">
        <v>71</v>
      </c>
      <c r="F14" s="326">
        <v>4</v>
      </c>
      <c r="G14" s="325">
        <f>IF(AND(ISBLANK(D14),ISBLANK(E14)),"",D14+E14)</f>
        <v>212</v>
      </c>
      <c r="H14" s="324">
        <f>IF(OR(ISNUMBER($G14),ISNUMBER($Q14)),(SIGN(N($G14)-N($Q14))+1)/2,"")</f>
        <v>1</v>
      </c>
      <c r="I14" s="323"/>
      <c r="K14" s="332"/>
      <c r="L14" s="331"/>
      <c r="M14" s="328">
        <v>2</v>
      </c>
      <c r="N14" s="327">
        <v>128</v>
      </c>
      <c r="O14" s="326">
        <v>43</v>
      </c>
      <c r="P14" s="326">
        <v>12</v>
      </c>
      <c r="Q14" s="325">
        <f>IF(AND(ISBLANK(N14),ISBLANK(O14)),"",N14+O14)</f>
        <v>171</v>
      </c>
      <c r="R14" s="324">
        <f>IF(ISNUMBER($H14),1-$H14,"")</f>
        <v>0</v>
      </c>
      <c r="S14" s="323"/>
    </row>
    <row r="15" spans="1:19" ht="12.95" customHeight="1" thickBot="1">
      <c r="A15" s="330" t="s">
        <v>136</v>
      </c>
      <c r="B15" s="329"/>
      <c r="C15" s="328">
        <v>3</v>
      </c>
      <c r="D15" s="327"/>
      <c r="E15" s="326"/>
      <c r="F15" s="326"/>
      <c r="G15" s="325" t="str">
        <f>IF(AND(ISBLANK(D15),ISBLANK(E15)),"",D15+E15)</f>
        <v/>
      </c>
      <c r="H15" s="324" t="str">
        <f>IF(OR(ISNUMBER($G15),ISNUMBER($Q15)),(SIGN(N($G15)-N($Q15))+1)/2,"")</f>
        <v/>
      </c>
      <c r="I15" s="323"/>
      <c r="K15" s="330" t="s">
        <v>31</v>
      </c>
      <c r="L15" s="329"/>
      <c r="M15" s="328">
        <v>3</v>
      </c>
      <c r="N15" s="327"/>
      <c r="O15" s="326"/>
      <c r="P15" s="326"/>
      <c r="Q15" s="325" t="str">
        <f>IF(AND(ISBLANK(N15),ISBLANK(O15)),"",N15+O15)</f>
        <v/>
      </c>
      <c r="R15" s="324" t="str">
        <f>IF(ISNUMBER($H15),1-$H15,"")</f>
        <v/>
      </c>
      <c r="S15" s="323"/>
    </row>
    <row r="16" spans="1:19" ht="12.95" customHeight="1">
      <c r="A16" s="322"/>
      <c r="B16" s="321"/>
      <c r="C16" s="320">
        <v>4</v>
      </c>
      <c r="D16" s="319"/>
      <c r="E16" s="318"/>
      <c r="F16" s="318"/>
      <c r="G16" s="317" t="str">
        <f>IF(AND(ISBLANK(D16),ISBLANK(E16)),"",D16+E16)</f>
        <v/>
      </c>
      <c r="H16" s="316" t="str">
        <f>IF(OR(ISNUMBER($G16),ISNUMBER($Q16)),(SIGN(N($G16)-N($Q16))+1)/2,"")</f>
        <v/>
      </c>
      <c r="I16" s="315">
        <f>IF(ISNUMBER(H17),(SIGN(1000*($H17-$R17)+$G17-$Q17)+1)/2,"")</f>
        <v>1</v>
      </c>
      <c r="K16" s="322"/>
      <c r="L16" s="321"/>
      <c r="M16" s="320">
        <v>4</v>
      </c>
      <c r="N16" s="319"/>
      <c r="O16" s="318"/>
      <c r="P16" s="318"/>
      <c r="Q16" s="317" t="str">
        <f>IF(AND(ISBLANK(N16),ISBLANK(O16)),"",N16+O16)</f>
        <v/>
      </c>
      <c r="R16" s="316" t="str">
        <f>IF(ISNUMBER($H16),1-$H16,"")</f>
        <v/>
      </c>
      <c r="S16" s="315">
        <f>IF(ISNUMBER($I16),1-$I16,"")</f>
        <v>0</v>
      </c>
    </row>
    <row r="17" spans="1:19" ht="15.95" customHeight="1" thickBot="1">
      <c r="A17" s="314">
        <v>910</v>
      </c>
      <c r="B17" s="313"/>
      <c r="C17" s="312" t="s">
        <v>18</v>
      </c>
      <c r="D17" s="309">
        <f>IF(ISNUMBER($G17),SUM(D13:D16),"")</f>
        <v>286</v>
      </c>
      <c r="E17" s="311">
        <f>IF(ISNUMBER($G17),SUM(E13:E16),"")</f>
        <v>151</v>
      </c>
      <c r="F17" s="311">
        <f>IF(ISNUMBER($G17),SUM(F13:F16),"")</f>
        <v>7</v>
      </c>
      <c r="G17" s="310">
        <f>IF(SUM($G13:$G16)+SUM($Q13:$Q16)&gt;0,SUM(G13:G16),"")</f>
        <v>437</v>
      </c>
      <c r="H17" s="309">
        <f>IF(ISNUMBER($G17),SUM(H13:H16),"")</f>
        <v>2</v>
      </c>
      <c r="I17" s="308"/>
      <c r="K17" s="314">
        <v>1350</v>
      </c>
      <c r="L17" s="313"/>
      <c r="M17" s="312" t="s">
        <v>18</v>
      </c>
      <c r="N17" s="309">
        <f>IF(ISNUMBER($G17),SUM(N13:N16),"")</f>
        <v>240</v>
      </c>
      <c r="O17" s="311">
        <f>IF(ISNUMBER($G17),SUM(O13:O16),"")</f>
        <v>74</v>
      </c>
      <c r="P17" s="311">
        <f>IF(ISNUMBER($G17),SUM(P13:P16),"")</f>
        <v>24</v>
      </c>
      <c r="Q17" s="310">
        <f>IF(SUM($G13:$G16)+SUM($Q13:$Q16)&gt;0,SUM(Q13:Q16),"")</f>
        <v>314</v>
      </c>
      <c r="R17" s="309">
        <f>IF(ISNUMBER($G17),SUM(R13:R16),"")</f>
        <v>0</v>
      </c>
      <c r="S17" s="308"/>
    </row>
    <row r="18" spans="1:19" ht="12.95" customHeight="1">
      <c r="A18" s="339" t="s">
        <v>135</v>
      </c>
      <c r="B18" s="338"/>
      <c r="C18" s="337">
        <v>1</v>
      </c>
      <c r="D18" s="336">
        <v>157</v>
      </c>
      <c r="E18" s="335">
        <v>45</v>
      </c>
      <c r="F18" s="335">
        <v>7</v>
      </c>
      <c r="G18" s="334">
        <f>IF(AND(ISBLANK(D18),ISBLANK(E18)),"",D18+E18)</f>
        <v>202</v>
      </c>
      <c r="H18" s="333">
        <f>IF(OR(ISNUMBER($G18),ISNUMBER($Q18)),(SIGN(N($G18)-N($Q18))+1)/2,"")</f>
        <v>1</v>
      </c>
      <c r="I18" s="323"/>
      <c r="K18" s="339" t="s">
        <v>134</v>
      </c>
      <c r="L18" s="338"/>
      <c r="M18" s="337">
        <v>1</v>
      </c>
      <c r="N18" s="336">
        <v>109</v>
      </c>
      <c r="O18" s="335">
        <v>35</v>
      </c>
      <c r="P18" s="335">
        <v>11</v>
      </c>
      <c r="Q18" s="334">
        <f>IF(AND(ISBLANK(N18),ISBLANK(O18)),"",N18+O18)</f>
        <v>144</v>
      </c>
      <c r="R18" s="333">
        <f>IF(ISNUMBER($H18),1-$H18,"")</f>
        <v>0</v>
      </c>
      <c r="S18" s="323"/>
    </row>
    <row r="19" spans="1:19" ht="12.95" customHeight="1">
      <c r="A19" s="332"/>
      <c r="B19" s="331"/>
      <c r="C19" s="328">
        <v>2</v>
      </c>
      <c r="D19" s="327">
        <v>138</v>
      </c>
      <c r="E19" s="326">
        <v>43</v>
      </c>
      <c r="F19" s="326">
        <v>6</v>
      </c>
      <c r="G19" s="325">
        <f>IF(AND(ISBLANK(D19),ISBLANK(E19)),"",D19+E19)</f>
        <v>181</v>
      </c>
      <c r="H19" s="324">
        <f>IF(OR(ISNUMBER($G19),ISNUMBER($Q19)),(SIGN(N($G19)-N($Q19))+1)/2,"")</f>
        <v>0</v>
      </c>
      <c r="I19" s="323"/>
      <c r="K19" s="332"/>
      <c r="L19" s="331"/>
      <c r="M19" s="328">
        <v>2</v>
      </c>
      <c r="N19" s="327">
        <v>146</v>
      </c>
      <c r="O19" s="326">
        <v>62</v>
      </c>
      <c r="P19" s="326">
        <v>2</v>
      </c>
      <c r="Q19" s="325">
        <f>IF(AND(ISBLANK(N19),ISBLANK(O19)),"",N19+O19)</f>
        <v>208</v>
      </c>
      <c r="R19" s="324">
        <f>IF(ISNUMBER($H19),1-$H19,"")</f>
        <v>1</v>
      </c>
      <c r="S19" s="323"/>
    </row>
    <row r="20" spans="1:19" ht="12.95" customHeight="1" thickBot="1">
      <c r="A20" s="330" t="s">
        <v>133</v>
      </c>
      <c r="B20" s="329"/>
      <c r="C20" s="328">
        <v>3</v>
      </c>
      <c r="D20" s="327"/>
      <c r="E20" s="326"/>
      <c r="F20" s="326"/>
      <c r="G20" s="325" t="str">
        <f>IF(AND(ISBLANK(D20),ISBLANK(E20)),"",D20+E20)</f>
        <v/>
      </c>
      <c r="H20" s="324" t="str">
        <f>IF(OR(ISNUMBER($G20),ISNUMBER($Q20)),(SIGN(N($G20)-N($Q20))+1)/2,"")</f>
        <v/>
      </c>
      <c r="I20" s="323"/>
      <c r="K20" s="330" t="s">
        <v>124</v>
      </c>
      <c r="L20" s="329"/>
      <c r="M20" s="328">
        <v>3</v>
      </c>
      <c r="N20" s="327"/>
      <c r="O20" s="326"/>
      <c r="P20" s="326"/>
      <c r="Q20" s="325" t="str">
        <f>IF(AND(ISBLANK(N20),ISBLANK(O20)),"",N20+O20)</f>
        <v/>
      </c>
      <c r="R20" s="324" t="str">
        <f>IF(ISNUMBER($H20),1-$H20,"")</f>
        <v/>
      </c>
      <c r="S20" s="323"/>
    </row>
    <row r="21" spans="1:19" ht="12.95" customHeight="1">
      <c r="A21" s="322"/>
      <c r="B21" s="321"/>
      <c r="C21" s="320">
        <v>4</v>
      </c>
      <c r="D21" s="319"/>
      <c r="E21" s="318"/>
      <c r="F21" s="318"/>
      <c r="G21" s="317" t="str">
        <f>IF(AND(ISBLANK(D21),ISBLANK(E21)),"",D21+E21)</f>
        <v/>
      </c>
      <c r="H21" s="316" t="str">
        <f>IF(OR(ISNUMBER($G21),ISNUMBER($Q21)),(SIGN(N($G21)-N($Q21))+1)/2,"")</f>
        <v/>
      </c>
      <c r="I21" s="315">
        <f>IF(ISNUMBER(H22),(SIGN(1000*($H22-$R22)+$G22-$Q22)+1)/2,"")</f>
        <v>1</v>
      </c>
      <c r="K21" s="322"/>
      <c r="L21" s="321"/>
      <c r="M21" s="320">
        <v>4</v>
      </c>
      <c r="N21" s="319"/>
      <c r="O21" s="318"/>
      <c r="P21" s="318"/>
      <c r="Q21" s="317" t="str">
        <f>IF(AND(ISBLANK(N21),ISBLANK(O21)),"",N21+O21)</f>
        <v/>
      </c>
      <c r="R21" s="316" t="str">
        <f>IF(ISNUMBER($H21),1-$H21,"")</f>
        <v/>
      </c>
      <c r="S21" s="315">
        <f>IF(ISNUMBER($I21),1-$I21,"")</f>
        <v>0</v>
      </c>
    </row>
    <row r="22" spans="1:19" ht="15.95" customHeight="1" thickBot="1">
      <c r="A22" s="314">
        <v>10013</v>
      </c>
      <c r="B22" s="313"/>
      <c r="C22" s="312" t="s">
        <v>18</v>
      </c>
      <c r="D22" s="309">
        <f>IF(ISNUMBER($G22),SUM(D18:D21),"")</f>
        <v>295</v>
      </c>
      <c r="E22" s="311">
        <f>IF(ISNUMBER($G22),SUM(E18:E21),"")</f>
        <v>88</v>
      </c>
      <c r="F22" s="311">
        <f>IF(ISNUMBER($G22),SUM(F18:F21),"")</f>
        <v>13</v>
      </c>
      <c r="G22" s="310">
        <f>IF(SUM($G18:$G21)+SUM($Q18:$Q21)&gt;0,SUM(G18:G21),"")</f>
        <v>383</v>
      </c>
      <c r="H22" s="309">
        <f>IF(ISNUMBER($G22),SUM(H18:H21),"")</f>
        <v>1</v>
      </c>
      <c r="I22" s="308"/>
      <c r="K22" s="314">
        <v>1349</v>
      </c>
      <c r="L22" s="313"/>
      <c r="M22" s="312" t="s">
        <v>18</v>
      </c>
      <c r="N22" s="309">
        <f>IF(ISNUMBER($G22),SUM(N18:N21),"")</f>
        <v>255</v>
      </c>
      <c r="O22" s="311">
        <f>IF(ISNUMBER($G22),SUM(O18:O21),"")</f>
        <v>97</v>
      </c>
      <c r="P22" s="311">
        <f>IF(ISNUMBER($G22),SUM(P18:P21),"")</f>
        <v>13</v>
      </c>
      <c r="Q22" s="310">
        <f>IF(SUM($G18:$G21)+SUM($Q18:$Q21)&gt;0,SUM(Q18:Q21),"")</f>
        <v>352</v>
      </c>
      <c r="R22" s="309">
        <f>IF(ISNUMBER($G22),SUM(R18:R21),"")</f>
        <v>1</v>
      </c>
      <c r="S22" s="308"/>
    </row>
    <row r="23" spans="1:19" ht="12.95" customHeight="1">
      <c r="A23" s="339" t="s">
        <v>132</v>
      </c>
      <c r="B23" s="338"/>
      <c r="C23" s="337">
        <v>1</v>
      </c>
      <c r="D23" s="336">
        <v>139</v>
      </c>
      <c r="E23" s="335">
        <v>72</v>
      </c>
      <c r="F23" s="335">
        <v>5</v>
      </c>
      <c r="G23" s="334">
        <f>IF(AND(ISBLANK(D23),ISBLANK(E23)),"",D23+E23)</f>
        <v>211</v>
      </c>
      <c r="H23" s="333">
        <f>IF(OR(ISNUMBER($G23),ISNUMBER($Q23)),(SIGN(N($G23)-N($Q23))+1)/2,"")</f>
        <v>1</v>
      </c>
      <c r="I23" s="323"/>
      <c r="K23" s="339" t="s">
        <v>131</v>
      </c>
      <c r="L23" s="338"/>
      <c r="M23" s="337">
        <v>1</v>
      </c>
      <c r="N23" s="336">
        <v>128</v>
      </c>
      <c r="O23" s="335">
        <v>81</v>
      </c>
      <c r="P23" s="335">
        <v>2</v>
      </c>
      <c r="Q23" s="334">
        <f>IF(AND(ISBLANK(N23),ISBLANK(O23)),"",N23+O23)</f>
        <v>209</v>
      </c>
      <c r="R23" s="333">
        <f>IF(ISNUMBER($H23),1-$H23,"")</f>
        <v>0</v>
      </c>
      <c r="S23" s="323"/>
    </row>
    <row r="24" spans="1:19" ht="12.95" customHeight="1">
      <c r="A24" s="332"/>
      <c r="B24" s="331"/>
      <c r="C24" s="328">
        <v>2</v>
      </c>
      <c r="D24" s="327">
        <v>153</v>
      </c>
      <c r="E24" s="326">
        <v>62</v>
      </c>
      <c r="F24" s="326">
        <v>2</v>
      </c>
      <c r="G24" s="325">
        <f>IF(AND(ISBLANK(D24),ISBLANK(E24)),"",D24+E24)</f>
        <v>215</v>
      </c>
      <c r="H24" s="324">
        <f>IF(OR(ISNUMBER($G24),ISNUMBER($Q24)),(SIGN(N($G24)-N($Q24))+1)/2,"")</f>
        <v>1</v>
      </c>
      <c r="I24" s="323"/>
      <c r="K24" s="332"/>
      <c r="L24" s="331"/>
      <c r="M24" s="328">
        <v>2</v>
      </c>
      <c r="N24" s="327">
        <v>128</v>
      </c>
      <c r="O24" s="326">
        <v>25</v>
      </c>
      <c r="P24" s="326">
        <v>11</v>
      </c>
      <c r="Q24" s="325">
        <f>IF(AND(ISBLANK(N24),ISBLANK(O24)),"",N24+O24)</f>
        <v>153</v>
      </c>
      <c r="R24" s="324">
        <f>IF(ISNUMBER($H24),1-$H24,"")</f>
        <v>0</v>
      </c>
      <c r="S24" s="323"/>
    </row>
    <row r="25" spans="1:19" ht="12.95" customHeight="1" thickBot="1">
      <c r="A25" s="330" t="s">
        <v>24</v>
      </c>
      <c r="B25" s="329"/>
      <c r="C25" s="328">
        <v>3</v>
      </c>
      <c r="D25" s="327"/>
      <c r="E25" s="326"/>
      <c r="F25" s="326"/>
      <c r="G25" s="325" t="str">
        <f>IF(AND(ISBLANK(D25),ISBLANK(E25)),"",D25+E25)</f>
        <v/>
      </c>
      <c r="H25" s="324" t="str">
        <f>IF(OR(ISNUMBER($G25),ISNUMBER($Q25)),(SIGN(N($G25)-N($Q25))+1)/2,"")</f>
        <v/>
      </c>
      <c r="I25" s="323"/>
      <c r="K25" s="330" t="s">
        <v>107</v>
      </c>
      <c r="L25" s="329"/>
      <c r="M25" s="328">
        <v>3</v>
      </c>
      <c r="N25" s="327"/>
      <c r="O25" s="326"/>
      <c r="P25" s="326"/>
      <c r="Q25" s="325" t="str">
        <f>IF(AND(ISBLANK(N25),ISBLANK(O25)),"",N25+O25)</f>
        <v/>
      </c>
      <c r="R25" s="324" t="str">
        <f>IF(ISNUMBER($H25),1-$H25,"")</f>
        <v/>
      </c>
      <c r="S25" s="323"/>
    </row>
    <row r="26" spans="1:19" ht="12.95" customHeight="1">
      <c r="A26" s="322"/>
      <c r="B26" s="321"/>
      <c r="C26" s="320">
        <v>4</v>
      </c>
      <c r="D26" s="319"/>
      <c r="E26" s="318"/>
      <c r="F26" s="318"/>
      <c r="G26" s="317" t="str">
        <f>IF(AND(ISBLANK(D26),ISBLANK(E26)),"",D26+E26)</f>
        <v/>
      </c>
      <c r="H26" s="316" t="str">
        <f>IF(OR(ISNUMBER($G26),ISNUMBER($Q26)),(SIGN(N($G26)-N($Q26))+1)/2,"")</f>
        <v/>
      </c>
      <c r="I26" s="315">
        <f>IF(ISNUMBER(H27),(SIGN(1000*($H27-$R27)+$G27-$Q27)+1)/2,"")</f>
        <v>1</v>
      </c>
      <c r="K26" s="322"/>
      <c r="L26" s="321"/>
      <c r="M26" s="320">
        <v>4</v>
      </c>
      <c r="N26" s="319"/>
      <c r="O26" s="318"/>
      <c r="P26" s="318"/>
      <c r="Q26" s="317" t="str">
        <f>IF(AND(ISBLANK(N26),ISBLANK(O26)),"",N26+O26)</f>
        <v/>
      </c>
      <c r="R26" s="316" t="str">
        <f>IF(ISNUMBER($H26),1-$H26,"")</f>
        <v/>
      </c>
      <c r="S26" s="315">
        <f>IF(ISNUMBER($I26),1-$I26,"")</f>
        <v>0</v>
      </c>
    </row>
    <row r="27" spans="1:19" ht="15.95" customHeight="1" thickBot="1">
      <c r="A27" s="314">
        <v>1062</v>
      </c>
      <c r="B27" s="313"/>
      <c r="C27" s="312" t="s">
        <v>18</v>
      </c>
      <c r="D27" s="309">
        <f>IF(ISNUMBER($G27),SUM(D23:D26),"")</f>
        <v>292</v>
      </c>
      <c r="E27" s="311">
        <f>IF(ISNUMBER($G27),SUM(E23:E26),"")</f>
        <v>134</v>
      </c>
      <c r="F27" s="311">
        <f>IF(ISNUMBER($G27),SUM(F23:F26),"")</f>
        <v>7</v>
      </c>
      <c r="G27" s="310">
        <f>IF(SUM($G23:$G26)+SUM($Q23:$Q26)&gt;0,SUM(G23:G26),"")</f>
        <v>426</v>
      </c>
      <c r="H27" s="309">
        <f>IF(ISNUMBER($G27),SUM(H23:H26),"")</f>
        <v>2</v>
      </c>
      <c r="I27" s="308"/>
      <c r="K27" s="314">
        <v>13410</v>
      </c>
      <c r="L27" s="313"/>
      <c r="M27" s="312" t="s">
        <v>18</v>
      </c>
      <c r="N27" s="309">
        <f>IF(ISNUMBER($G27),SUM(N23:N26),"")</f>
        <v>256</v>
      </c>
      <c r="O27" s="311">
        <f>IF(ISNUMBER($G27),SUM(O23:O26),"")</f>
        <v>106</v>
      </c>
      <c r="P27" s="311">
        <f>IF(ISNUMBER($G27),SUM(P23:P26),"")</f>
        <v>13</v>
      </c>
      <c r="Q27" s="310">
        <f>IF(SUM($G23:$G26)+SUM($Q23:$Q26)&gt;0,SUM(Q23:Q26),"")</f>
        <v>362</v>
      </c>
      <c r="R27" s="309">
        <f>IF(ISNUMBER($G27),SUM(R23:R26),"")</f>
        <v>0</v>
      </c>
      <c r="S27" s="308"/>
    </row>
    <row r="28" spans="1:19" ht="12.95" customHeight="1">
      <c r="A28" s="339" t="s">
        <v>130</v>
      </c>
      <c r="B28" s="338"/>
      <c r="C28" s="337">
        <v>1</v>
      </c>
      <c r="D28" s="336">
        <v>153</v>
      </c>
      <c r="E28" s="335">
        <v>72</v>
      </c>
      <c r="F28" s="335">
        <v>4</v>
      </c>
      <c r="G28" s="334">
        <f>IF(AND(ISBLANK(D28),ISBLANK(E28)),"",D28+E28)</f>
        <v>225</v>
      </c>
      <c r="H28" s="333">
        <f>IF(OR(ISNUMBER($G28),ISNUMBER($Q28)),(SIGN(N($G28)-N($Q28))+1)/2,"")</f>
        <v>1</v>
      </c>
      <c r="I28" s="323"/>
      <c r="K28" s="339" t="s">
        <v>129</v>
      </c>
      <c r="L28" s="338"/>
      <c r="M28" s="337">
        <v>1</v>
      </c>
      <c r="N28" s="336">
        <v>142</v>
      </c>
      <c r="O28" s="335">
        <v>52</v>
      </c>
      <c r="P28" s="335">
        <v>8</v>
      </c>
      <c r="Q28" s="334">
        <f>IF(AND(ISBLANK(N28),ISBLANK(O28)),"",N28+O28)</f>
        <v>194</v>
      </c>
      <c r="R28" s="333">
        <f>IF(ISNUMBER($H28),1-$H28,"")</f>
        <v>0</v>
      </c>
      <c r="S28" s="323"/>
    </row>
    <row r="29" spans="1:19" ht="12.95" customHeight="1">
      <c r="A29" s="332"/>
      <c r="B29" s="331"/>
      <c r="C29" s="328">
        <v>2</v>
      </c>
      <c r="D29" s="327">
        <v>144</v>
      </c>
      <c r="E29" s="326">
        <v>70</v>
      </c>
      <c r="F29" s="326">
        <v>3</v>
      </c>
      <c r="G29" s="325">
        <f>IF(AND(ISBLANK(D29),ISBLANK(E29)),"",D29+E29)</f>
        <v>214</v>
      </c>
      <c r="H29" s="324">
        <f>IF(OR(ISNUMBER($G29),ISNUMBER($Q29)),(SIGN(N($G29)-N($Q29))+1)/2,"")</f>
        <v>1</v>
      </c>
      <c r="I29" s="323"/>
      <c r="K29" s="332"/>
      <c r="L29" s="331"/>
      <c r="M29" s="328">
        <v>2</v>
      </c>
      <c r="N29" s="327">
        <v>149</v>
      </c>
      <c r="O29" s="326">
        <v>52</v>
      </c>
      <c r="P29" s="326">
        <v>5</v>
      </c>
      <c r="Q29" s="325">
        <f>IF(AND(ISBLANK(N29),ISBLANK(O29)),"",N29+O29)</f>
        <v>201</v>
      </c>
      <c r="R29" s="324">
        <f>IF(ISNUMBER($H29),1-$H29,"")</f>
        <v>0</v>
      </c>
      <c r="S29" s="323"/>
    </row>
    <row r="30" spans="1:19" ht="12.95" customHeight="1" thickBot="1">
      <c r="A30" s="330" t="s">
        <v>128</v>
      </c>
      <c r="B30" s="329"/>
      <c r="C30" s="328">
        <v>3</v>
      </c>
      <c r="D30" s="327"/>
      <c r="E30" s="326"/>
      <c r="F30" s="326"/>
      <c r="G30" s="325" t="str">
        <f>IF(AND(ISBLANK(D30),ISBLANK(E30)),"",D30+E30)</f>
        <v/>
      </c>
      <c r="H30" s="324" t="str">
        <f>IF(OR(ISNUMBER($G30),ISNUMBER($Q30)),(SIGN(N($G30)-N($Q30))+1)/2,"")</f>
        <v/>
      </c>
      <c r="I30" s="323"/>
      <c r="K30" s="330" t="s">
        <v>111</v>
      </c>
      <c r="L30" s="329"/>
      <c r="M30" s="328">
        <v>3</v>
      </c>
      <c r="N30" s="327"/>
      <c r="O30" s="326"/>
      <c r="P30" s="326"/>
      <c r="Q30" s="325" t="str">
        <f>IF(AND(ISBLANK(N30),ISBLANK(O30)),"",N30+O30)</f>
        <v/>
      </c>
      <c r="R30" s="324" t="str">
        <f>IF(ISNUMBER($H30),1-$H30,"")</f>
        <v/>
      </c>
      <c r="S30" s="323"/>
    </row>
    <row r="31" spans="1:19" ht="12.95" customHeight="1">
      <c r="A31" s="322"/>
      <c r="B31" s="321"/>
      <c r="C31" s="320">
        <v>4</v>
      </c>
      <c r="D31" s="319"/>
      <c r="E31" s="318"/>
      <c r="F31" s="318"/>
      <c r="G31" s="317" t="str">
        <f>IF(AND(ISBLANK(D31),ISBLANK(E31)),"",D31+E31)</f>
        <v/>
      </c>
      <c r="H31" s="316" t="str">
        <f>IF(OR(ISNUMBER($G31),ISNUMBER($Q31)),(SIGN(N($G31)-N($Q31))+1)/2,"")</f>
        <v/>
      </c>
      <c r="I31" s="315">
        <f>IF(ISNUMBER(H32),(SIGN(1000*($H32-$R32)+$G32-$Q32)+1)/2,"")</f>
        <v>1</v>
      </c>
      <c r="K31" s="322"/>
      <c r="L31" s="321"/>
      <c r="M31" s="320">
        <v>4</v>
      </c>
      <c r="N31" s="319"/>
      <c r="O31" s="318"/>
      <c r="P31" s="318"/>
      <c r="Q31" s="317" t="str">
        <f>IF(AND(ISBLANK(N31),ISBLANK(O31)),"",N31+O31)</f>
        <v/>
      </c>
      <c r="R31" s="316" t="str">
        <f>IF(ISNUMBER($H31),1-$H31,"")</f>
        <v/>
      </c>
      <c r="S31" s="315">
        <f>IF(ISNUMBER($I31),1-$I31,"")</f>
        <v>0</v>
      </c>
    </row>
    <row r="32" spans="1:19" ht="15.95" customHeight="1" thickBot="1">
      <c r="A32" s="314">
        <v>1198</v>
      </c>
      <c r="B32" s="313"/>
      <c r="C32" s="312" t="s">
        <v>18</v>
      </c>
      <c r="D32" s="309">
        <f>IF(ISNUMBER($G32),SUM(D28:D31),"")</f>
        <v>297</v>
      </c>
      <c r="E32" s="311">
        <f>IF(ISNUMBER($G32),SUM(E28:E31),"")</f>
        <v>142</v>
      </c>
      <c r="F32" s="311">
        <f>IF(ISNUMBER($G32),SUM(F28:F31),"")</f>
        <v>7</v>
      </c>
      <c r="G32" s="310">
        <f>IF(SUM($G28:$G31)+SUM($Q28:$Q31)&gt;0,SUM(G28:G31),"")</f>
        <v>439</v>
      </c>
      <c r="H32" s="309">
        <f>IF(ISNUMBER($G32),SUM(H28:H31),"")</f>
        <v>2</v>
      </c>
      <c r="I32" s="308"/>
      <c r="K32" s="314">
        <v>1348</v>
      </c>
      <c r="L32" s="313"/>
      <c r="M32" s="312" t="s">
        <v>18</v>
      </c>
      <c r="N32" s="309">
        <f>IF(ISNUMBER($G32),SUM(N28:N31),"")</f>
        <v>291</v>
      </c>
      <c r="O32" s="311">
        <f>IF(ISNUMBER($G32),SUM(O28:O31),"")</f>
        <v>104</v>
      </c>
      <c r="P32" s="311">
        <f>IF(ISNUMBER($G32),SUM(P28:P31),"")</f>
        <v>13</v>
      </c>
      <c r="Q32" s="310">
        <f>IF(SUM($G28:$G31)+SUM($Q28:$Q31)&gt;0,SUM(Q28:Q31),"")</f>
        <v>395</v>
      </c>
      <c r="R32" s="309">
        <f>IF(ISNUMBER($G32),SUM(R28:R31),"")</f>
        <v>0</v>
      </c>
      <c r="S32" s="308"/>
    </row>
    <row r="33" spans="1:19" ht="12.95" customHeight="1">
      <c r="A33" s="339" t="s">
        <v>127</v>
      </c>
      <c r="B33" s="338"/>
      <c r="C33" s="337">
        <v>1</v>
      </c>
      <c r="D33" s="336">
        <v>145</v>
      </c>
      <c r="E33" s="335">
        <v>88</v>
      </c>
      <c r="F33" s="335">
        <v>1</v>
      </c>
      <c r="G33" s="334">
        <f>IF(AND(ISBLANK(D33),ISBLANK(E33)),"",D33+E33)</f>
        <v>233</v>
      </c>
      <c r="H33" s="333">
        <f>IF(OR(ISNUMBER($G33),ISNUMBER($Q33)),(SIGN(N($G33)-N($Q33))+1)/2,"")</f>
        <v>1</v>
      </c>
      <c r="I33" s="323"/>
      <c r="K33" s="339" t="s">
        <v>126</v>
      </c>
      <c r="L33" s="338"/>
      <c r="M33" s="337">
        <v>1</v>
      </c>
      <c r="N33" s="336">
        <v>135</v>
      </c>
      <c r="O33" s="335">
        <v>53</v>
      </c>
      <c r="P33" s="335">
        <v>6</v>
      </c>
      <c r="Q33" s="334">
        <f>IF(AND(ISBLANK(N33),ISBLANK(O33)),"",N33+O33)</f>
        <v>188</v>
      </c>
      <c r="R33" s="333">
        <f>IF(ISNUMBER($H33),1-$H33,"")</f>
        <v>0</v>
      </c>
      <c r="S33" s="323"/>
    </row>
    <row r="34" spans="1:19" ht="12.95" customHeight="1">
      <c r="A34" s="332"/>
      <c r="B34" s="331"/>
      <c r="C34" s="328">
        <v>2</v>
      </c>
      <c r="D34" s="327">
        <v>148</v>
      </c>
      <c r="E34" s="326">
        <v>72</v>
      </c>
      <c r="F34" s="326">
        <v>6</v>
      </c>
      <c r="G34" s="325">
        <f>IF(AND(ISBLANK(D34),ISBLANK(E34)),"",D34+E34)</f>
        <v>220</v>
      </c>
      <c r="H34" s="324">
        <f>IF(OR(ISNUMBER($G34),ISNUMBER($Q34)),(SIGN(N($G34)-N($Q34))+1)/2,"")</f>
        <v>1</v>
      </c>
      <c r="I34" s="323"/>
      <c r="K34" s="332"/>
      <c r="L34" s="331"/>
      <c r="M34" s="328">
        <v>2</v>
      </c>
      <c r="N34" s="327">
        <v>145</v>
      </c>
      <c r="O34" s="326">
        <v>61</v>
      </c>
      <c r="P34" s="326">
        <v>3</v>
      </c>
      <c r="Q34" s="325">
        <f>IF(AND(ISBLANK(N34),ISBLANK(O34)),"",N34+O34)</f>
        <v>206</v>
      </c>
      <c r="R34" s="324">
        <f>IF(ISNUMBER($H34),1-$H34,"")</f>
        <v>0</v>
      </c>
      <c r="S34" s="323"/>
    </row>
    <row r="35" spans="1:19" ht="12.95" customHeight="1" thickBot="1">
      <c r="A35" s="330" t="s">
        <v>125</v>
      </c>
      <c r="B35" s="329"/>
      <c r="C35" s="328">
        <v>3</v>
      </c>
      <c r="D35" s="327"/>
      <c r="E35" s="326"/>
      <c r="F35" s="326"/>
      <c r="G35" s="325" t="str">
        <f>IF(AND(ISBLANK(D35),ISBLANK(E35)),"",D35+E35)</f>
        <v/>
      </c>
      <c r="H35" s="324" t="str">
        <f>IF(OR(ISNUMBER($G35),ISNUMBER($Q35)),(SIGN(N($G35)-N($Q35))+1)/2,"")</f>
        <v/>
      </c>
      <c r="I35" s="323"/>
      <c r="K35" s="330" t="s">
        <v>124</v>
      </c>
      <c r="L35" s="329"/>
      <c r="M35" s="328">
        <v>3</v>
      </c>
      <c r="N35" s="327"/>
      <c r="O35" s="326"/>
      <c r="P35" s="326"/>
      <c r="Q35" s="325" t="str">
        <f>IF(AND(ISBLANK(N35),ISBLANK(O35)),"",N35+O35)</f>
        <v/>
      </c>
      <c r="R35" s="324" t="str">
        <f>IF(ISNUMBER($H35),1-$H35,"")</f>
        <v/>
      </c>
      <c r="S35" s="323"/>
    </row>
    <row r="36" spans="1:19" ht="12.95" customHeight="1">
      <c r="A36" s="322"/>
      <c r="B36" s="321"/>
      <c r="C36" s="320">
        <v>4</v>
      </c>
      <c r="D36" s="319"/>
      <c r="E36" s="318"/>
      <c r="F36" s="318"/>
      <c r="G36" s="317" t="str">
        <f>IF(AND(ISBLANK(D36),ISBLANK(E36)),"",D36+E36)</f>
        <v/>
      </c>
      <c r="H36" s="316" t="str">
        <f>IF(OR(ISNUMBER($G36),ISNUMBER($Q36)),(SIGN(N($G36)-N($Q36))+1)/2,"")</f>
        <v/>
      </c>
      <c r="I36" s="315">
        <f>IF(ISNUMBER(H37),(SIGN(1000*($H37-$R37)+$G37-$Q37)+1)/2,"")</f>
        <v>1</v>
      </c>
      <c r="K36" s="322"/>
      <c r="L36" s="321"/>
      <c r="M36" s="320">
        <v>4</v>
      </c>
      <c r="N36" s="319"/>
      <c r="O36" s="318"/>
      <c r="P36" s="318"/>
      <c r="Q36" s="317" t="str">
        <f>IF(AND(ISBLANK(N36),ISBLANK(O36)),"",N36+O36)</f>
        <v/>
      </c>
      <c r="R36" s="316" t="str">
        <f>IF(ISNUMBER($H36),1-$H36,"")</f>
        <v/>
      </c>
      <c r="S36" s="315">
        <f>IF(ISNUMBER($I36),1-$I36,"")</f>
        <v>0</v>
      </c>
    </row>
    <row r="37" spans="1:19" ht="15.95" customHeight="1" thickBot="1">
      <c r="A37" s="314">
        <v>25098</v>
      </c>
      <c r="B37" s="313"/>
      <c r="C37" s="312" t="s">
        <v>18</v>
      </c>
      <c r="D37" s="309">
        <f>IF(ISNUMBER($G37),SUM(D33:D36),"")</f>
        <v>293</v>
      </c>
      <c r="E37" s="311">
        <f>IF(ISNUMBER($G37),SUM(E33:E36),"")</f>
        <v>160</v>
      </c>
      <c r="F37" s="311">
        <f>IF(ISNUMBER($G37),SUM(F33:F36),"")</f>
        <v>7</v>
      </c>
      <c r="G37" s="310">
        <f>IF(SUM($G33:$G36)+SUM($Q33:$Q36)&gt;0,SUM(G33:G36),"")</f>
        <v>453</v>
      </c>
      <c r="H37" s="309">
        <f>IF(ISNUMBER($G37),SUM(H33:H36),"")</f>
        <v>2</v>
      </c>
      <c r="I37" s="308"/>
      <c r="K37" s="314">
        <v>13850</v>
      </c>
      <c r="L37" s="313"/>
      <c r="M37" s="312" t="s">
        <v>18</v>
      </c>
      <c r="N37" s="309">
        <f>IF(ISNUMBER($G37),SUM(N33:N36),"")</f>
        <v>280</v>
      </c>
      <c r="O37" s="311">
        <f>IF(ISNUMBER($G37),SUM(O33:O36),"")</f>
        <v>114</v>
      </c>
      <c r="P37" s="311">
        <f>IF(ISNUMBER($G37),SUM(P33:P36),"")</f>
        <v>9</v>
      </c>
      <c r="Q37" s="310">
        <f>IF(SUM($G33:$G36)+SUM($Q33:$Q36)&gt;0,SUM(Q33:Q36),"")</f>
        <v>394</v>
      </c>
      <c r="R37" s="309">
        <f>IF(ISNUMBER($G37),SUM(R33:R36),"")</f>
        <v>0</v>
      </c>
      <c r="S37" s="308"/>
    </row>
    <row r="38" spans="1:19" ht="5.0999999999999996" customHeight="1" thickBot="1"/>
    <row r="39" spans="1:19" ht="20.100000000000001" customHeight="1" thickBot="1">
      <c r="A39" s="307"/>
      <c r="B39" s="306"/>
      <c r="C39" s="305" t="s">
        <v>38</v>
      </c>
      <c r="D39" s="304">
        <f>IF(ISNUMBER($G39),SUM(D12,D17,D22,D27,D32,D37),"")</f>
        <v>1779</v>
      </c>
      <c r="E39" s="303">
        <f>IF(ISNUMBER($G39),SUM(E12,E17,E22,E27,E32,E37),"")</f>
        <v>826</v>
      </c>
      <c r="F39" s="303">
        <f>IF(ISNUMBER($G39),SUM(F12,F17,F22,F27,F32,F37),"")</f>
        <v>51</v>
      </c>
      <c r="G39" s="302">
        <f>IF(SUM($G$8:$G$37)+SUM($Q$8:$Q$37)&gt;0,SUM(G12,G17,G22,G27,G32,G37),"")</f>
        <v>2605</v>
      </c>
      <c r="H39" s="301">
        <f>IF(SUM($G$8:$G$37)+SUM($Q$8:$Q$37)&gt;0,SUM(H12,H17,H22,H27,H32,H37),"")</f>
        <v>11</v>
      </c>
      <c r="I39" s="300">
        <f>IF(ISNUMBER($G39),(SIGN($G39-$Q39)+1)/IF(COUNT(I$11,I$16,I$21,I$26,I$31,I$36)&gt;3,1,2),"")</f>
        <v>2</v>
      </c>
      <c r="K39" s="307"/>
      <c r="L39" s="306"/>
      <c r="M39" s="305" t="s">
        <v>38</v>
      </c>
      <c r="N39" s="304">
        <f>IF(ISNUMBER($G39),SUM(N12,N17,N22,N27,N32,N37),"")</f>
        <v>1594</v>
      </c>
      <c r="O39" s="303">
        <f>IF(ISNUMBER($G39),SUM(O12,O17,O22,O27,O32,O37),"")</f>
        <v>584</v>
      </c>
      <c r="P39" s="303">
        <f>IF(ISNUMBER($G39),SUM(P12,P17,P22,P27,P32,P37),"")</f>
        <v>88</v>
      </c>
      <c r="Q39" s="302">
        <f>IF(SUM($G$8:$G$37)+SUM($Q$8:$Q$37)&gt;0,SUM(Q12,Q17,Q22,Q27,Q32,Q37),"")</f>
        <v>2178</v>
      </c>
      <c r="R39" s="301">
        <f>IF(SUM($G$8:$G$37)+SUM($Q$8:$Q$37)&gt;0,SUM(R12,R17,R22,R27,R32,R37),"")</f>
        <v>1</v>
      </c>
      <c r="S39" s="30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91"/>
      <c r="B41" s="293" t="s">
        <v>39</v>
      </c>
      <c r="C41" s="299" t="s">
        <v>123</v>
      </c>
      <c r="D41" s="299"/>
      <c r="E41" s="299"/>
      <c r="G41" s="298"/>
      <c r="H41" s="298"/>
      <c r="I41" s="297">
        <f>IF(ISNUMBER(I$39),SUM(I11,I16,I21,I26,I31,I36,I39),"")</f>
        <v>8</v>
      </c>
      <c r="K41" s="291"/>
      <c r="L41" s="293" t="s">
        <v>39</v>
      </c>
      <c r="M41" s="299" t="s">
        <v>122</v>
      </c>
      <c r="N41" s="299"/>
      <c r="O41" s="299"/>
      <c r="Q41" s="298" t="s">
        <v>41</v>
      </c>
      <c r="R41" s="298"/>
      <c r="S41" s="297">
        <f>IF(ISNUMBER(S$39),SUM(S11,S16,S21,S26,S31,S36,S39),"")</f>
        <v>0</v>
      </c>
    </row>
    <row r="42" spans="1:19" ht="18" customHeight="1">
      <c r="A42" s="291"/>
      <c r="B42" s="293" t="s">
        <v>43</v>
      </c>
      <c r="C42" s="296"/>
      <c r="D42" s="296"/>
      <c r="E42" s="296"/>
      <c r="G42" s="295"/>
      <c r="H42" s="295"/>
      <c r="I42" s="295"/>
      <c r="K42" s="291"/>
      <c r="L42" s="293" t="s">
        <v>43</v>
      </c>
      <c r="M42" s="296"/>
      <c r="N42" s="296"/>
      <c r="O42" s="296"/>
      <c r="Q42" s="295"/>
      <c r="R42" s="295"/>
      <c r="S42" s="295"/>
    </row>
    <row r="43" spans="1:19" ht="20.100000000000001" customHeight="1">
      <c r="A43" s="293" t="s">
        <v>44</v>
      </c>
      <c r="B43" s="293" t="s">
        <v>45</v>
      </c>
      <c r="C43" s="292"/>
      <c r="D43" s="292"/>
      <c r="E43" s="292"/>
      <c r="F43" s="292"/>
      <c r="G43" s="292"/>
      <c r="H43" s="292"/>
      <c r="I43" s="293"/>
      <c r="J43" s="293"/>
      <c r="K43" s="293" t="s">
        <v>46</v>
      </c>
      <c r="L43" s="294"/>
      <c r="M43" s="294"/>
      <c r="O43" s="293" t="s">
        <v>43</v>
      </c>
      <c r="P43" s="292"/>
      <c r="Q43" s="292"/>
      <c r="R43" s="292"/>
      <c r="S43" s="292"/>
    </row>
    <row r="44" spans="1:19" ht="9.9499999999999993" customHeight="1">
      <c r="E44" s="291"/>
      <c r="H44" s="291"/>
    </row>
    <row r="45" spans="1:19" ht="30" customHeight="1">
      <c r="A45" s="290" t="str">
        <f>"Technické podmínky utkání:   " &amp; $B$3 &amp; IF(ISBLANK($B$3),""," – ") &amp; $L$3</f>
        <v>Technické podmínky utkání:   KK Slavoj Praha D – TJ Sokol Praha-Vršovice B</v>
      </c>
    </row>
    <row r="46" spans="1:19" ht="20.100000000000001" customHeight="1">
      <c r="B46" s="287" t="s">
        <v>47</v>
      </c>
      <c r="C46" s="369">
        <v>0.72916666666666663</v>
      </c>
      <c r="D46" s="289"/>
      <c r="I46" s="287" t="s">
        <v>49</v>
      </c>
      <c r="J46" s="289">
        <v>20</v>
      </c>
      <c r="K46" s="289"/>
    </row>
    <row r="47" spans="1:19" ht="20.100000000000001" customHeight="1">
      <c r="B47" s="287" t="s">
        <v>50</v>
      </c>
      <c r="C47" s="368">
        <v>0.91666666666666663</v>
      </c>
      <c r="D47" s="288"/>
      <c r="I47" s="287" t="s">
        <v>52</v>
      </c>
      <c r="J47" s="288">
        <v>3</v>
      </c>
      <c r="K47" s="288"/>
      <c r="P47" s="287" t="s">
        <v>53</v>
      </c>
      <c r="Q47" s="286">
        <v>44419</v>
      </c>
      <c r="R47" s="285"/>
      <c r="S47" s="285"/>
    </row>
    <row r="48" spans="1:19" ht="9.9499999999999993" customHeight="1"/>
    <row r="49" spans="1:19" ht="15" customHeight="1">
      <c r="A49" s="249" t="s">
        <v>55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7"/>
    </row>
    <row r="50" spans="1:19" ht="81" customHeight="1">
      <c r="A50" s="246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4"/>
    </row>
    <row r="51" spans="1:19" ht="5.0999999999999996" customHeight="1"/>
    <row r="52" spans="1:19" ht="15" customHeight="1">
      <c r="A52" s="249" t="s">
        <v>56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7"/>
    </row>
    <row r="53" spans="1:19" ht="6" customHeight="1">
      <c r="A53" s="28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81"/>
    </row>
    <row r="54" spans="1:19" ht="21" customHeight="1">
      <c r="A54" s="283" t="s">
        <v>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82" t="s">
        <v>8</v>
      </c>
      <c r="L54" s="265"/>
      <c r="M54" s="265"/>
      <c r="N54" s="265"/>
      <c r="O54" s="265"/>
      <c r="P54" s="265"/>
      <c r="Q54" s="265"/>
      <c r="R54" s="265"/>
      <c r="S54" s="281"/>
    </row>
    <row r="55" spans="1:19" ht="21" customHeight="1">
      <c r="A55" s="280"/>
      <c r="B55" s="277" t="s">
        <v>57</v>
      </c>
      <c r="C55" s="276"/>
      <c r="D55" s="278"/>
      <c r="E55" s="277" t="s">
        <v>58</v>
      </c>
      <c r="F55" s="276"/>
      <c r="G55" s="276"/>
      <c r="H55" s="276"/>
      <c r="I55" s="278"/>
      <c r="J55" s="265"/>
      <c r="K55" s="279"/>
      <c r="L55" s="277" t="s">
        <v>57</v>
      </c>
      <c r="M55" s="276"/>
      <c r="N55" s="278"/>
      <c r="O55" s="277" t="s">
        <v>58</v>
      </c>
      <c r="P55" s="276"/>
      <c r="Q55" s="276"/>
      <c r="R55" s="276"/>
      <c r="S55" s="275"/>
    </row>
    <row r="56" spans="1:19" ht="21" customHeight="1">
      <c r="A56" s="274" t="s">
        <v>59</v>
      </c>
      <c r="B56" s="270" t="s">
        <v>60</v>
      </c>
      <c r="C56" s="272"/>
      <c r="D56" s="271" t="s">
        <v>61</v>
      </c>
      <c r="E56" s="270" t="s">
        <v>60</v>
      </c>
      <c r="F56" s="269"/>
      <c r="G56" s="269"/>
      <c r="H56" s="268"/>
      <c r="I56" s="271" t="s">
        <v>61</v>
      </c>
      <c r="J56" s="265"/>
      <c r="K56" s="273" t="s">
        <v>59</v>
      </c>
      <c r="L56" s="270" t="s">
        <v>60</v>
      </c>
      <c r="M56" s="272"/>
      <c r="N56" s="271" t="s">
        <v>61</v>
      </c>
      <c r="O56" s="270" t="s">
        <v>60</v>
      </c>
      <c r="P56" s="269"/>
      <c r="Q56" s="269"/>
      <c r="R56" s="268"/>
      <c r="S56" s="267" t="s">
        <v>61</v>
      </c>
    </row>
    <row r="57" spans="1:19" ht="21" customHeight="1">
      <c r="A57" s="266"/>
      <c r="B57" s="262"/>
      <c r="C57" s="260"/>
      <c r="D57" s="263"/>
      <c r="E57" s="262"/>
      <c r="F57" s="261"/>
      <c r="G57" s="261"/>
      <c r="H57" s="260"/>
      <c r="I57" s="263"/>
      <c r="J57" s="265"/>
      <c r="K57" s="264"/>
      <c r="L57" s="262"/>
      <c r="M57" s="260"/>
      <c r="N57" s="263"/>
      <c r="O57" s="262"/>
      <c r="P57" s="261"/>
      <c r="Q57" s="261"/>
      <c r="R57" s="260"/>
      <c r="S57" s="259"/>
    </row>
    <row r="58" spans="1:19" ht="21" customHeight="1">
      <c r="A58" s="266"/>
      <c r="B58" s="262"/>
      <c r="C58" s="260"/>
      <c r="D58" s="263"/>
      <c r="E58" s="262"/>
      <c r="F58" s="261"/>
      <c r="G58" s="261"/>
      <c r="H58" s="260"/>
      <c r="I58" s="263"/>
      <c r="J58" s="265"/>
      <c r="K58" s="264"/>
      <c r="L58" s="262"/>
      <c r="M58" s="260"/>
      <c r="N58" s="263"/>
      <c r="O58" s="262"/>
      <c r="P58" s="261"/>
      <c r="Q58" s="261"/>
      <c r="R58" s="260"/>
      <c r="S58" s="259"/>
    </row>
    <row r="59" spans="1:19" ht="12" customHeight="1">
      <c r="A59" s="258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6"/>
    </row>
    <row r="60" spans="1:19" ht="5.0999999999999996" customHeight="1"/>
    <row r="61" spans="1:19" ht="15" customHeight="1">
      <c r="A61" s="255" t="s">
        <v>62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3"/>
    </row>
    <row r="62" spans="1:19" ht="81" customHeight="1">
      <c r="A62" s="252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0"/>
    </row>
    <row r="63" spans="1:19" ht="5.0999999999999996" customHeight="1"/>
    <row r="64" spans="1:19" ht="15" customHeight="1">
      <c r="A64" s="249" t="s">
        <v>63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7"/>
    </row>
    <row r="65" spans="1:19" ht="81" customHeight="1">
      <c r="A65" s="246" t="s">
        <v>121</v>
      </c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4"/>
    </row>
    <row r="66" spans="1:19" ht="30" customHeight="1">
      <c r="A66" s="243"/>
      <c r="B66" s="242" t="s">
        <v>64</v>
      </c>
      <c r="C66" s="241"/>
      <c r="D66" s="241"/>
      <c r="E66" s="241"/>
      <c r="F66" s="241"/>
      <c r="G66" s="241"/>
      <c r="H66" s="241"/>
    </row>
  </sheetData>
  <sheetProtection password="FC6B" sheet="1" objects="1" scenarios="1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66:H66"/>
    <mergeCell ref="A61:S61"/>
    <mergeCell ref="A62:S62"/>
    <mergeCell ref="A64:S64"/>
    <mergeCell ref="A65:S65"/>
    <mergeCell ref="C41:E41"/>
    <mergeCell ref="C42:E42"/>
    <mergeCell ref="C43:H43"/>
    <mergeCell ref="L43:M43"/>
    <mergeCell ref="M42:O4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30:B31"/>
    <mergeCell ref="A32:B32"/>
    <mergeCell ref="A5:B5"/>
    <mergeCell ref="A6:B6"/>
    <mergeCell ref="A22:B22"/>
    <mergeCell ref="A23:B24"/>
    <mergeCell ref="A25:B26"/>
    <mergeCell ref="A27:B27"/>
    <mergeCell ref="A8:B9"/>
    <mergeCell ref="L3:S3"/>
    <mergeCell ref="L1:N1"/>
    <mergeCell ref="O1:P1"/>
    <mergeCell ref="Q1:S1"/>
    <mergeCell ref="I26:I27"/>
    <mergeCell ref="I36:I37"/>
    <mergeCell ref="I31:I32"/>
    <mergeCell ref="K37:L37"/>
    <mergeCell ref="R5:S5"/>
    <mergeCell ref="K8:L9"/>
    <mergeCell ref="I21:I22"/>
    <mergeCell ref="A33:B34"/>
    <mergeCell ref="B3:I3"/>
    <mergeCell ref="B1:C2"/>
    <mergeCell ref="D1:I1"/>
    <mergeCell ref="C5:C6"/>
    <mergeCell ref="D5:G5"/>
    <mergeCell ref="H5:I5"/>
    <mergeCell ref="A15:B16"/>
    <mergeCell ref="I11:I12"/>
    <mergeCell ref="S16:S17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K35:L36"/>
    <mergeCell ref="K10:L11"/>
    <mergeCell ref="M5:M6"/>
    <mergeCell ref="K5:L5"/>
    <mergeCell ref="K6:L6"/>
    <mergeCell ref="S21:S22"/>
    <mergeCell ref="K18:L19"/>
    <mergeCell ref="K20:L21"/>
    <mergeCell ref="K22:L22"/>
    <mergeCell ref="K15:L16"/>
    <mergeCell ref="S11:S12"/>
    <mergeCell ref="K13:L14"/>
    <mergeCell ref="A10:B11"/>
    <mergeCell ref="A12:B12"/>
    <mergeCell ref="A13:B14"/>
    <mergeCell ref="S36:S37"/>
    <mergeCell ref="K33:L34"/>
    <mergeCell ref="S26:S27"/>
    <mergeCell ref="S31:S32"/>
    <mergeCell ref="K25:L26"/>
  </mergeCells>
  <dataValidations count="1"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B9A148FA-D58A-4960-B74F-9CEE12C85E45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xr:uid="{21EABDD9-7D56-4724-A494-B310A3989150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5." xr:uid="{C25437B7-3AB4-4C6D-9194-DA323B22E09A}">
          <x14:formula1>
            <xm:f>0</xm:f>
          </x14:formula1>
          <x14:formula2>
            <xm:f>15</xm:f>
          </x14:formula2>
          <xm:sqref>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InputMessage="1" showErrorMessage="1" errorTitle="Chybná hodnota" error="Zadaná hodnota musí být celé nezáporné číslo menší nebo rovno 225." xr:uid="{19EF9D5D-5AA7-4564-B666-AE039EFD2A3E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5B82-AAF5-4BBF-A9EE-191331A1F55F}">
  <sheetPr>
    <pageSetUpPr autoPageBreaks="0"/>
  </sheetPr>
  <dimension ref="A1:S66"/>
  <sheetViews>
    <sheetView showGridLines="0" showRowColHeaders="0" zoomScaleNormal="100" workbookViewId="0">
      <selection activeCell="I57" sqref="I57"/>
    </sheetView>
  </sheetViews>
  <sheetFormatPr defaultRowHeight="12.75"/>
  <cols>
    <col min="1" max="1" width="10.7109375" style="240" customWidth="1"/>
    <col min="2" max="2" width="15.7109375" style="240" customWidth="1"/>
    <col min="3" max="3" width="5.7109375" style="240" customWidth="1"/>
    <col min="4" max="5" width="6.7109375" style="240" customWidth="1"/>
    <col min="6" max="6" width="4.7109375" style="240" customWidth="1"/>
    <col min="7" max="7" width="6.7109375" style="240" customWidth="1"/>
    <col min="8" max="8" width="6.28515625" style="240" customWidth="1"/>
    <col min="9" max="9" width="6.7109375" style="240" customWidth="1"/>
    <col min="10" max="10" width="1.7109375" style="240" customWidth="1"/>
    <col min="11" max="11" width="10.7109375" style="240" customWidth="1"/>
    <col min="12" max="12" width="15.7109375" style="240" customWidth="1"/>
    <col min="13" max="13" width="5.7109375" style="240" customWidth="1"/>
    <col min="14" max="15" width="6.7109375" style="240" customWidth="1"/>
    <col min="16" max="16" width="4.7109375" style="240" customWidth="1"/>
    <col min="17" max="17" width="6.7109375" style="240" customWidth="1"/>
    <col min="18" max="18" width="6.28515625" style="240" customWidth="1"/>
    <col min="19" max="19" width="6.7109375" style="240" customWidth="1"/>
    <col min="20" max="16384" width="9.140625" style="240"/>
  </cols>
  <sheetData>
    <row r="1" spans="1:19" ht="26.25">
      <c r="B1" s="367" t="s">
        <v>0</v>
      </c>
      <c r="C1" s="367"/>
      <c r="D1" s="366" t="s">
        <v>1</v>
      </c>
      <c r="E1" s="366"/>
      <c r="F1" s="366"/>
      <c r="G1" s="366"/>
      <c r="H1" s="366"/>
      <c r="I1" s="366"/>
      <c r="K1" s="287" t="s">
        <v>2</v>
      </c>
      <c r="L1" s="365" t="s">
        <v>214</v>
      </c>
      <c r="M1" s="365"/>
      <c r="N1" s="365"/>
      <c r="O1" s="364" t="s">
        <v>4</v>
      </c>
      <c r="P1" s="364"/>
      <c r="Q1" s="363">
        <v>43361</v>
      </c>
      <c r="R1" s="362"/>
      <c r="S1" s="362"/>
    </row>
    <row r="2" spans="1:19" ht="6" customHeight="1" thickBot="1">
      <c r="B2" s="361"/>
      <c r="C2" s="361"/>
    </row>
    <row r="3" spans="1:19" ht="20.100000000000001" customHeight="1" thickBot="1">
      <c r="A3" s="360" t="s">
        <v>6</v>
      </c>
      <c r="B3" s="359" t="s">
        <v>213</v>
      </c>
      <c r="C3" s="358"/>
      <c r="D3" s="358"/>
      <c r="E3" s="358"/>
      <c r="F3" s="358"/>
      <c r="G3" s="358"/>
      <c r="H3" s="358"/>
      <c r="I3" s="357"/>
      <c r="K3" s="360" t="s">
        <v>8</v>
      </c>
      <c r="L3" s="359" t="s">
        <v>212</v>
      </c>
      <c r="M3" s="358"/>
      <c r="N3" s="358"/>
      <c r="O3" s="358"/>
      <c r="P3" s="358"/>
      <c r="Q3" s="358"/>
      <c r="R3" s="358"/>
      <c r="S3" s="357"/>
    </row>
    <row r="4" spans="1:19" ht="5.0999999999999996" customHeight="1" thickBot="1"/>
    <row r="5" spans="1:19" ht="12.95" customHeight="1">
      <c r="A5" s="356" t="s">
        <v>10</v>
      </c>
      <c r="B5" s="355"/>
      <c r="C5" s="354" t="s">
        <v>11</v>
      </c>
      <c r="D5" s="353" t="s">
        <v>12</v>
      </c>
      <c r="E5" s="352"/>
      <c r="F5" s="352"/>
      <c r="G5" s="351"/>
      <c r="H5" s="350" t="s">
        <v>13</v>
      </c>
      <c r="I5" s="349"/>
      <c r="K5" s="356" t="s">
        <v>10</v>
      </c>
      <c r="L5" s="355"/>
      <c r="M5" s="354" t="s">
        <v>11</v>
      </c>
      <c r="N5" s="353" t="s">
        <v>12</v>
      </c>
      <c r="O5" s="352"/>
      <c r="P5" s="352"/>
      <c r="Q5" s="351"/>
      <c r="R5" s="350" t="s">
        <v>13</v>
      </c>
      <c r="S5" s="349"/>
    </row>
    <row r="6" spans="1:19" ht="12.95" customHeight="1" thickBot="1">
      <c r="A6" s="348" t="s">
        <v>14</v>
      </c>
      <c r="B6" s="347"/>
      <c r="C6" s="346"/>
      <c r="D6" s="345" t="s">
        <v>15</v>
      </c>
      <c r="E6" s="344" t="s">
        <v>16</v>
      </c>
      <c r="F6" s="344" t="s">
        <v>17</v>
      </c>
      <c r="G6" s="343" t="s">
        <v>18</v>
      </c>
      <c r="H6" s="342" t="s">
        <v>19</v>
      </c>
      <c r="I6" s="341" t="s">
        <v>20</v>
      </c>
      <c r="K6" s="348" t="s">
        <v>14</v>
      </c>
      <c r="L6" s="347"/>
      <c r="M6" s="346"/>
      <c r="N6" s="345" t="s">
        <v>15</v>
      </c>
      <c r="O6" s="344" t="s">
        <v>16</v>
      </c>
      <c r="P6" s="344" t="s">
        <v>17</v>
      </c>
      <c r="Q6" s="343" t="s">
        <v>18</v>
      </c>
      <c r="R6" s="342" t="s">
        <v>19</v>
      </c>
      <c r="S6" s="341" t="s">
        <v>20</v>
      </c>
    </row>
    <row r="7" spans="1:19" ht="5.0999999999999996" customHeight="1" thickBot="1">
      <c r="A7" s="340"/>
      <c r="B7" s="340"/>
      <c r="K7" s="340"/>
      <c r="L7" s="340"/>
    </row>
    <row r="8" spans="1:19" ht="12.95" customHeight="1">
      <c r="A8" s="339" t="s">
        <v>211</v>
      </c>
      <c r="B8" s="338"/>
      <c r="C8" s="337">
        <v>1</v>
      </c>
      <c r="D8" s="336">
        <v>141</v>
      </c>
      <c r="E8" s="335">
        <v>79</v>
      </c>
      <c r="F8" s="335">
        <v>3</v>
      </c>
      <c r="G8" s="334">
        <f>IF(AND(ISBLANK(D8),ISBLANK(E8)),"",D8+E8)</f>
        <v>220</v>
      </c>
      <c r="H8" s="333">
        <f>IF(OR(ISNUMBER($G8),ISNUMBER($Q8)),(SIGN(N($G8)-N($Q8))+1)/2,"")</f>
        <v>1</v>
      </c>
      <c r="I8" s="323"/>
      <c r="K8" s="339" t="s">
        <v>210</v>
      </c>
      <c r="L8" s="338"/>
      <c r="M8" s="337">
        <v>1</v>
      </c>
      <c r="N8" s="336">
        <v>138</v>
      </c>
      <c r="O8" s="335">
        <v>43</v>
      </c>
      <c r="P8" s="335">
        <v>6</v>
      </c>
      <c r="Q8" s="334">
        <f>IF(AND(ISBLANK(N8),ISBLANK(O8)),"",N8+O8)</f>
        <v>181</v>
      </c>
      <c r="R8" s="333">
        <f>IF(ISNUMBER($H8),1-$H8,"")</f>
        <v>0</v>
      </c>
      <c r="S8" s="323"/>
    </row>
    <row r="9" spans="1:19" ht="12.95" customHeight="1">
      <c r="A9" s="332"/>
      <c r="B9" s="331"/>
      <c r="C9" s="328">
        <v>2</v>
      </c>
      <c r="D9" s="327">
        <v>126</v>
      </c>
      <c r="E9" s="326">
        <v>71</v>
      </c>
      <c r="F9" s="326">
        <v>6</v>
      </c>
      <c r="G9" s="325">
        <f>IF(AND(ISBLANK(D9),ISBLANK(E9)),"",D9+E9)</f>
        <v>197</v>
      </c>
      <c r="H9" s="324">
        <f>IF(OR(ISNUMBER($G9),ISNUMBER($Q9)),(SIGN(N($G9)-N($Q9))+1)/2,"")</f>
        <v>1</v>
      </c>
      <c r="I9" s="323"/>
      <c r="K9" s="332"/>
      <c r="L9" s="331"/>
      <c r="M9" s="328">
        <v>2</v>
      </c>
      <c r="N9" s="327">
        <v>133</v>
      </c>
      <c r="O9" s="326">
        <v>62</v>
      </c>
      <c r="P9" s="326">
        <v>4</v>
      </c>
      <c r="Q9" s="325">
        <f>IF(AND(ISBLANK(N9),ISBLANK(O9)),"",N9+O9)</f>
        <v>195</v>
      </c>
      <c r="R9" s="324">
        <f>IF(ISNUMBER($H9),1-$H9,"")</f>
        <v>0</v>
      </c>
      <c r="S9" s="323"/>
    </row>
    <row r="10" spans="1:19" ht="12.95" customHeight="1" thickBot="1">
      <c r="A10" s="330" t="s">
        <v>75</v>
      </c>
      <c r="B10" s="329"/>
      <c r="C10" s="328">
        <v>3</v>
      </c>
      <c r="D10" s="327"/>
      <c r="E10" s="326"/>
      <c r="F10" s="326"/>
      <c r="G10" s="325" t="str">
        <f>IF(AND(ISBLANK(D10),ISBLANK(E10)),"",D10+E10)</f>
        <v/>
      </c>
      <c r="H10" s="324" t="str">
        <f>IF(OR(ISNUMBER($G10),ISNUMBER($Q10)),(SIGN(N($G10)-N($Q10))+1)/2,"")</f>
        <v/>
      </c>
      <c r="I10" s="323"/>
      <c r="K10" s="330" t="s">
        <v>209</v>
      </c>
      <c r="L10" s="329"/>
      <c r="M10" s="328">
        <v>3</v>
      </c>
      <c r="N10" s="327"/>
      <c r="O10" s="326"/>
      <c r="P10" s="326"/>
      <c r="Q10" s="325" t="str">
        <f>IF(AND(ISBLANK(N10),ISBLANK(O10)),"",N10+O10)</f>
        <v/>
      </c>
      <c r="R10" s="324" t="str">
        <f>IF(ISNUMBER($H10),1-$H10,"")</f>
        <v/>
      </c>
      <c r="S10" s="323"/>
    </row>
    <row r="11" spans="1:19" ht="12.95" customHeight="1">
      <c r="A11" s="322"/>
      <c r="B11" s="321"/>
      <c r="C11" s="320">
        <v>4</v>
      </c>
      <c r="D11" s="319"/>
      <c r="E11" s="318"/>
      <c r="F11" s="318"/>
      <c r="G11" s="317" t="str">
        <f>IF(AND(ISBLANK(D11),ISBLANK(E11)),"",D11+E11)</f>
        <v/>
      </c>
      <c r="H11" s="316" t="str">
        <f>IF(OR(ISNUMBER($G11),ISNUMBER($Q11)),(SIGN(N($G11)-N($Q11))+1)/2,"")</f>
        <v/>
      </c>
      <c r="I11" s="315">
        <f>IF(ISNUMBER(H12),(SIGN(1000*($H12-$R12)+$G12-$Q12)+1)/2,"")</f>
        <v>1</v>
      </c>
      <c r="K11" s="322"/>
      <c r="L11" s="321"/>
      <c r="M11" s="320">
        <v>4</v>
      </c>
      <c r="N11" s="319"/>
      <c r="O11" s="318"/>
      <c r="P11" s="318"/>
      <c r="Q11" s="317" t="str">
        <f>IF(AND(ISBLANK(N11),ISBLANK(O11)),"",N11+O11)</f>
        <v/>
      </c>
      <c r="R11" s="316" t="str">
        <f>IF(ISNUMBER($H11),1-$H11,"")</f>
        <v/>
      </c>
      <c r="S11" s="315">
        <f>IF(ISNUMBER($I11),1-$I11,"")</f>
        <v>0</v>
      </c>
    </row>
    <row r="12" spans="1:19" ht="15.95" customHeight="1" thickBot="1">
      <c r="A12" s="314">
        <v>5752</v>
      </c>
      <c r="B12" s="313"/>
      <c r="C12" s="312" t="s">
        <v>18</v>
      </c>
      <c r="D12" s="309">
        <f>IF(ISNUMBER($G12),SUM(D8:D11),"")</f>
        <v>267</v>
      </c>
      <c r="E12" s="311">
        <f>IF(ISNUMBER($G12),SUM(E8:E11),"")</f>
        <v>150</v>
      </c>
      <c r="F12" s="311">
        <f>IF(ISNUMBER($G12),SUM(F8:F11),"")</f>
        <v>9</v>
      </c>
      <c r="G12" s="310">
        <f>IF(SUM($G8:$G11)+SUM($Q8:$Q11)&gt;0,SUM(G8:G11),"")</f>
        <v>417</v>
      </c>
      <c r="H12" s="309">
        <f>IF(ISNUMBER($G12),SUM(H8:H11),"")</f>
        <v>2</v>
      </c>
      <c r="I12" s="308"/>
      <c r="K12" s="314">
        <v>16427</v>
      </c>
      <c r="L12" s="313"/>
      <c r="M12" s="312" t="s">
        <v>18</v>
      </c>
      <c r="N12" s="309">
        <f>IF(ISNUMBER($G12),SUM(N8:N11),"")</f>
        <v>271</v>
      </c>
      <c r="O12" s="311">
        <f>IF(ISNUMBER($G12),SUM(O8:O11),"")</f>
        <v>105</v>
      </c>
      <c r="P12" s="311">
        <f>IF(ISNUMBER($G12),SUM(P8:P11),"")</f>
        <v>10</v>
      </c>
      <c r="Q12" s="310">
        <f>IF(SUM($G8:$G11)+SUM($Q8:$Q11)&gt;0,SUM(Q8:Q11),"")</f>
        <v>376</v>
      </c>
      <c r="R12" s="309">
        <f>IF(ISNUMBER($G12),SUM(R8:R11),"")</f>
        <v>0</v>
      </c>
      <c r="S12" s="308"/>
    </row>
    <row r="13" spans="1:19" ht="12.95" customHeight="1">
      <c r="A13" s="339" t="s">
        <v>208</v>
      </c>
      <c r="B13" s="338"/>
      <c r="C13" s="337">
        <v>1</v>
      </c>
      <c r="D13" s="336">
        <v>147</v>
      </c>
      <c r="E13" s="335">
        <v>61</v>
      </c>
      <c r="F13" s="335">
        <v>5</v>
      </c>
      <c r="G13" s="334">
        <f>IF(AND(ISBLANK(D13),ISBLANK(E13)),"",D13+E13)</f>
        <v>208</v>
      </c>
      <c r="H13" s="333">
        <f>IF(OR(ISNUMBER($G13),ISNUMBER($Q13)),(SIGN(N($G13)-N($Q13))+1)/2,"")</f>
        <v>1</v>
      </c>
      <c r="I13" s="323"/>
      <c r="K13" s="339" t="s">
        <v>207</v>
      </c>
      <c r="L13" s="338"/>
      <c r="M13" s="337">
        <v>1</v>
      </c>
      <c r="N13" s="336">
        <v>145</v>
      </c>
      <c r="O13" s="335">
        <v>36</v>
      </c>
      <c r="P13" s="335">
        <v>7</v>
      </c>
      <c r="Q13" s="334">
        <f>IF(AND(ISBLANK(N13),ISBLANK(O13)),"",N13+O13)</f>
        <v>181</v>
      </c>
      <c r="R13" s="333">
        <f>IF(ISNUMBER($H13),1-$H13,"")</f>
        <v>0</v>
      </c>
      <c r="S13" s="323"/>
    </row>
    <row r="14" spans="1:19" ht="12.95" customHeight="1">
      <c r="A14" s="332"/>
      <c r="B14" s="331"/>
      <c r="C14" s="328">
        <v>2</v>
      </c>
      <c r="D14" s="327">
        <v>123</v>
      </c>
      <c r="E14" s="326">
        <v>53</v>
      </c>
      <c r="F14" s="326">
        <v>4</v>
      </c>
      <c r="G14" s="325">
        <f>IF(AND(ISBLANK(D14),ISBLANK(E14)),"",D14+E14)</f>
        <v>176</v>
      </c>
      <c r="H14" s="324">
        <f>IF(OR(ISNUMBER($G14),ISNUMBER($Q14)),(SIGN(N($G14)-N($Q14))+1)/2,"")</f>
        <v>0</v>
      </c>
      <c r="I14" s="323"/>
      <c r="K14" s="332"/>
      <c r="L14" s="331"/>
      <c r="M14" s="328">
        <v>2</v>
      </c>
      <c r="N14" s="327">
        <v>134</v>
      </c>
      <c r="O14" s="326">
        <v>44</v>
      </c>
      <c r="P14" s="326">
        <v>7</v>
      </c>
      <c r="Q14" s="325">
        <f>IF(AND(ISBLANK(N14),ISBLANK(O14)),"",N14+O14)</f>
        <v>178</v>
      </c>
      <c r="R14" s="324">
        <f>IF(ISNUMBER($H14),1-$H14,"")</f>
        <v>1</v>
      </c>
      <c r="S14" s="323"/>
    </row>
    <row r="15" spans="1:19" ht="12.95" customHeight="1" thickBot="1">
      <c r="A15" s="330" t="s">
        <v>206</v>
      </c>
      <c r="B15" s="329"/>
      <c r="C15" s="328">
        <v>3</v>
      </c>
      <c r="D15" s="327"/>
      <c r="E15" s="326"/>
      <c r="F15" s="326"/>
      <c r="G15" s="325" t="str">
        <f>IF(AND(ISBLANK(D15),ISBLANK(E15)),"",D15+E15)</f>
        <v/>
      </c>
      <c r="H15" s="324" t="str">
        <f>IF(OR(ISNUMBER($G15),ISNUMBER($Q15)),(SIGN(N($G15)-N($Q15))+1)/2,"")</f>
        <v/>
      </c>
      <c r="I15" s="323"/>
      <c r="K15" s="330" t="s">
        <v>124</v>
      </c>
      <c r="L15" s="329"/>
      <c r="M15" s="328">
        <v>3</v>
      </c>
      <c r="N15" s="327"/>
      <c r="O15" s="326"/>
      <c r="P15" s="326"/>
      <c r="Q15" s="325" t="str">
        <f>IF(AND(ISBLANK(N15),ISBLANK(O15)),"",N15+O15)</f>
        <v/>
      </c>
      <c r="R15" s="324" t="str">
        <f>IF(ISNUMBER($H15),1-$H15,"")</f>
        <v/>
      </c>
      <c r="S15" s="323"/>
    </row>
    <row r="16" spans="1:19" ht="12.95" customHeight="1">
      <c r="A16" s="322"/>
      <c r="B16" s="321"/>
      <c r="C16" s="320">
        <v>4</v>
      </c>
      <c r="D16" s="319"/>
      <c r="E16" s="318"/>
      <c r="F16" s="318"/>
      <c r="G16" s="317" t="str">
        <f>IF(AND(ISBLANK(D16),ISBLANK(E16)),"",D16+E16)</f>
        <v/>
      </c>
      <c r="H16" s="316" t="str">
        <f>IF(OR(ISNUMBER($G16),ISNUMBER($Q16)),(SIGN(N($G16)-N($Q16))+1)/2,"")</f>
        <v/>
      </c>
      <c r="I16" s="315">
        <f>IF(ISNUMBER(H17),(SIGN(1000*($H17-$R17)+$G17-$Q17)+1)/2,"")</f>
        <v>1</v>
      </c>
      <c r="K16" s="322"/>
      <c r="L16" s="321"/>
      <c r="M16" s="320">
        <v>4</v>
      </c>
      <c r="N16" s="319"/>
      <c r="O16" s="318"/>
      <c r="P16" s="318"/>
      <c r="Q16" s="317" t="str">
        <f>IF(AND(ISBLANK(N16),ISBLANK(O16)),"",N16+O16)</f>
        <v/>
      </c>
      <c r="R16" s="316" t="str">
        <f>IF(ISNUMBER($H16),1-$H16,"")</f>
        <v/>
      </c>
      <c r="S16" s="315">
        <f>IF(ISNUMBER($I16),1-$I16,"")</f>
        <v>0</v>
      </c>
    </row>
    <row r="17" spans="1:19" ht="15.95" customHeight="1" thickBot="1">
      <c r="A17" s="314">
        <v>11522</v>
      </c>
      <c r="B17" s="313"/>
      <c r="C17" s="312" t="s">
        <v>18</v>
      </c>
      <c r="D17" s="309">
        <f>IF(ISNUMBER($G17),SUM(D13:D16),"")</f>
        <v>270</v>
      </c>
      <c r="E17" s="311">
        <f>IF(ISNUMBER($G17),SUM(E13:E16),"")</f>
        <v>114</v>
      </c>
      <c r="F17" s="311">
        <f>IF(ISNUMBER($G17),SUM(F13:F16),"")</f>
        <v>9</v>
      </c>
      <c r="G17" s="310">
        <f>IF(SUM($G13:$G16)+SUM($Q13:$Q16)&gt;0,SUM(G13:G16),"")</f>
        <v>384</v>
      </c>
      <c r="H17" s="309">
        <f>IF(ISNUMBER($G17),SUM(H13:H16),"")</f>
        <v>1</v>
      </c>
      <c r="I17" s="308"/>
      <c r="K17" s="314">
        <v>995</v>
      </c>
      <c r="L17" s="313"/>
      <c r="M17" s="312" t="s">
        <v>18</v>
      </c>
      <c r="N17" s="309">
        <f>IF(ISNUMBER($G17),SUM(N13:N16),"")</f>
        <v>279</v>
      </c>
      <c r="O17" s="311">
        <f>IF(ISNUMBER($G17),SUM(O13:O16),"")</f>
        <v>80</v>
      </c>
      <c r="P17" s="311">
        <f>IF(ISNUMBER($G17),SUM(P13:P16),"")</f>
        <v>14</v>
      </c>
      <c r="Q17" s="310">
        <f>IF(SUM($G13:$G16)+SUM($Q13:$Q16)&gt;0,SUM(Q13:Q16),"")</f>
        <v>359</v>
      </c>
      <c r="R17" s="309">
        <f>IF(ISNUMBER($G17),SUM(R13:R16),"")</f>
        <v>1</v>
      </c>
      <c r="S17" s="308"/>
    </row>
    <row r="18" spans="1:19" ht="12.95" customHeight="1">
      <c r="A18" s="339" t="s">
        <v>205</v>
      </c>
      <c r="B18" s="338"/>
      <c r="C18" s="337">
        <v>1</v>
      </c>
      <c r="D18" s="336">
        <v>142</v>
      </c>
      <c r="E18" s="335">
        <v>62</v>
      </c>
      <c r="F18" s="335">
        <v>3</v>
      </c>
      <c r="G18" s="334">
        <f>IF(AND(ISBLANK(D18),ISBLANK(E18)),"",D18+E18)</f>
        <v>204</v>
      </c>
      <c r="H18" s="333">
        <f>IF(OR(ISNUMBER($G18),ISNUMBER($Q18)),(SIGN(N($G18)-N($Q18))+1)/2,"")</f>
        <v>1</v>
      </c>
      <c r="I18" s="323"/>
      <c r="K18" s="339" t="s">
        <v>103</v>
      </c>
      <c r="L18" s="338"/>
      <c r="M18" s="337">
        <v>1</v>
      </c>
      <c r="N18" s="336">
        <v>145</v>
      </c>
      <c r="O18" s="335">
        <v>45</v>
      </c>
      <c r="P18" s="335">
        <v>7</v>
      </c>
      <c r="Q18" s="334">
        <f>IF(AND(ISBLANK(N18),ISBLANK(O18)),"",N18+O18)</f>
        <v>190</v>
      </c>
      <c r="R18" s="333">
        <f>IF(ISNUMBER($H18),1-$H18,"")</f>
        <v>0</v>
      </c>
      <c r="S18" s="323"/>
    </row>
    <row r="19" spans="1:19" ht="12.95" customHeight="1">
      <c r="A19" s="332"/>
      <c r="B19" s="331"/>
      <c r="C19" s="328">
        <v>2</v>
      </c>
      <c r="D19" s="327">
        <v>139</v>
      </c>
      <c r="E19" s="326">
        <v>53</v>
      </c>
      <c r="F19" s="326">
        <v>4</v>
      </c>
      <c r="G19" s="325">
        <f>IF(AND(ISBLANK(D19),ISBLANK(E19)),"",D19+E19)</f>
        <v>192</v>
      </c>
      <c r="H19" s="324">
        <f>IF(OR(ISNUMBER($G19),ISNUMBER($Q19)),(SIGN(N($G19)-N($Q19))+1)/2,"")</f>
        <v>0</v>
      </c>
      <c r="I19" s="323"/>
      <c r="K19" s="332"/>
      <c r="L19" s="331"/>
      <c r="M19" s="328">
        <v>2</v>
      </c>
      <c r="N19" s="327">
        <v>141</v>
      </c>
      <c r="O19" s="326">
        <v>53</v>
      </c>
      <c r="P19" s="326">
        <v>8</v>
      </c>
      <c r="Q19" s="325">
        <f>IF(AND(ISBLANK(N19),ISBLANK(O19)),"",N19+O19)</f>
        <v>194</v>
      </c>
      <c r="R19" s="324">
        <f>IF(ISNUMBER($H19),1-$H19,"")</f>
        <v>1</v>
      </c>
      <c r="S19" s="323"/>
    </row>
    <row r="20" spans="1:19" ht="12.95" customHeight="1" thickBot="1">
      <c r="A20" s="330" t="s">
        <v>75</v>
      </c>
      <c r="B20" s="329"/>
      <c r="C20" s="328">
        <v>3</v>
      </c>
      <c r="D20" s="327"/>
      <c r="E20" s="326"/>
      <c r="F20" s="326"/>
      <c r="G20" s="325" t="str">
        <f>IF(AND(ISBLANK(D20),ISBLANK(E20)),"",D20+E20)</f>
        <v/>
      </c>
      <c r="H20" s="324" t="str">
        <f>IF(OR(ISNUMBER($G20),ISNUMBER($Q20)),(SIGN(N($G20)-N($Q20))+1)/2,"")</f>
        <v/>
      </c>
      <c r="I20" s="323"/>
      <c r="K20" s="330" t="s">
        <v>187</v>
      </c>
      <c r="L20" s="329"/>
      <c r="M20" s="328">
        <v>3</v>
      </c>
      <c r="N20" s="327"/>
      <c r="O20" s="326"/>
      <c r="P20" s="326"/>
      <c r="Q20" s="325" t="str">
        <f>IF(AND(ISBLANK(N20),ISBLANK(O20)),"",N20+O20)</f>
        <v/>
      </c>
      <c r="R20" s="324" t="str">
        <f>IF(ISNUMBER($H20),1-$H20,"")</f>
        <v/>
      </c>
      <c r="S20" s="323"/>
    </row>
    <row r="21" spans="1:19" ht="12.95" customHeight="1">
      <c r="A21" s="322"/>
      <c r="B21" s="321"/>
      <c r="C21" s="320">
        <v>4</v>
      </c>
      <c r="D21" s="319"/>
      <c r="E21" s="318"/>
      <c r="F21" s="318"/>
      <c r="G21" s="317" t="str">
        <f>IF(AND(ISBLANK(D21),ISBLANK(E21)),"",D21+E21)</f>
        <v/>
      </c>
      <c r="H21" s="316" t="str">
        <f>IF(OR(ISNUMBER($G21),ISNUMBER($Q21)),(SIGN(N($G21)-N($Q21))+1)/2,"")</f>
        <v/>
      </c>
      <c r="I21" s="315">
        <f>IF(ISNUMBER(H22),(SIGN(1000*($H22-$R22)+$G22-$Q22)+1)/2,"")</f>
        <v>1</v>
      </c>
      <c r="K21" s="322"/>
      <c r="L21" s="321"/>
      <c r="M21" s="320">
        <v>4</v>
      </c>
      <c r="N21" s="319"/>
      <c r="O21" s="318"/>
      <c r="P21" s="318"/>
      <c r="Q21" s="317" t="str">
        <f>IF(AND(ISBLANK(N21),ISBLANK(O21)),"",N21+O21)</f>
        <v/>
      </c>
      <c r="R21" s="316" t="str">
        <f>IF(ISNUMBER($H21),1-$H21,"")</f>
        <v/>
      </c>
      <c r="S21" s="315">
        <f>IF(ISNUMBER($I21),1-$I21,"")</f>
        <v>0</v>
      </c>
    </row>
    <row r="22" spans="1:19" ht="15.95" customHeight="1" thickBot="1">
      <c r="A22" s="314">
        <v>24773</v>
      </c>
      <c r="B22" s="313"/>
      <c r="C22" s="312" t="s">
        <v>18</v>
      </c>
      <c r="D22" s="309">
        <f>IF(ISNUMBER($G22),SUM(D18:D21),"")</f>
        <v>281</v>
      </c>
      <c r="E22" s="311">
        <f>IF(ISNUMBER($G22),SUM(E18:E21),"")</f>
        <v>115</v>
      </c>
      <c r="F22" s="311">
        <f>IF(ISNUMBER($G22),SUM(F18:F21),"")</f>
        <v>7</v>
      </c>
      <c r="G22" s="310">
        <f>IF(SUM($G18:$G21)+SUM($Q18:$Q21)&gt;0,SUM(G18:G21),"")</f>
        <v>396</v>
      </c>
      <c r="H22" s="309">
        <f>IF(ISNUMBER($G22),SUM(H18:H21),"")</f>
        <v>1</v>
      </c>
      <c r="I22" s="308"/>
      <c r="K22" s="314">
        <v>10265</v>
      </c>
      <c r="L22" s="313"/>
      <c r="M22" s="312" t="s">
        <v>18</v>
      </c>
      <c r="N22" s="309">
        <f>IF(ISNUMBER($G22),SUM(N18:N21),"")</f>
        <v>286</v>
      </c>
      <c r="O22" s="311">
        <f>IF(ISNUMBER($G22),SUM(O18:O21),"")</f>
        <v>98</v>
      </c>
      <c r="P22" s="311">
        <f>IF(ISNUMBER($G22),SUM(P18:P21),"")</f>
        <v>15</v>
      </c>
      <c r="Q22" s="310">
        <f>IF(SUM($G18:$G21)+SUM($Q18:$Q21)&gt;0,SUM(Q18:Q21),"")</f>
        <v>384</v>
      </c>
      <c r="R22" s="309">
        <f>IF(ISNUMBER($G22),SUM(R18:R21),"")</f>
        <v>1</v>
      </c>
      <c r="S22" s="308"/>
    </row>
    <row r="23" spans="1:19" ht="12.95" customHeight="1">
      <c r="A23" s="339" t="s">
        <v>204</v>
      </c>
      <c r="B23" s="338"/>
      <c r="C23" s="337">
        <v>1</v>
      </c>
      <c r="D23" s="336">
        <v>139</v>
      </c>
      <c r="E23" s="335">
        <v>70</v>
      </c>
      <c r="F23" s="335">
        <v>2</v>
      </c>
      <c r="G23" s="334">
        <f>IF(AND(ISBLANK(D23),ISBLANK(E23)),"",D23+E23)</f>
        <v>209</v>
      </c>
      <c r="H23" s="333">
        <f>IF(OR(ISNUMBER($G23),ISNUMBER($Q23)),(SIGN(N($G23)-N($Q23))+1)/2,"")</f>
        <v>0</v>
      </c>
      <c r="I23" s="323"/>
      <c r="K23" s="339" t="s">
        <v>203</v>
      </c>
      <c r="L23" s="338"/>
      <c r="M23" s="337">
        <v>1</v>
      </c>
      <c r="N23" s="336">
        <v>149</v>
      </c>
      <c r="O23" s="335">
        <v>69</v>
      </c>
      <c r="P23" s="335">
        <v>2</v>
      </c>
      <c r="Q23" s="334">
        <f>IF(AND(ISBLANK(N23),ISBLANK(O23)),"",N23+O23)</f>
        <v>218</v>
      </c>
      <c r="R23" s="333">
        <f>IF(ISNUMBER($H23),1-$H23,"")</f>
        <v>1</v>
      </c>
      <c r="S23" s="323"/>
    </row>
    <row r="24" spans="1:19" ht="12.95" customHeight="1">
      <c r="A24" s="332"/>
      <c r="B24" s="331"/>
      <c r="C24" s="328">
        <v>2</v>
      </c>
      <c r="D24" s="327">
        <v>157</v>
      </c>
      <c r="E24" s="326">
        <v>62</v>
      </c>
      <c r="F24" s="326">
        <v>3</v>
      </c>
      <c r="G24" s="325">
        <f>IF(AND(ISBLANK(D24),ISBLANK(E24)),"",D24+E24)</f>
        <v>219</v>
      </c>
      <c r="H24" s="324">
        <f>IF(OR(ISNUMBER($G24),ISNUMBER($Q24)),(SIGN(N($G24)-N($Q24))+1)/2,"")</f>
        <v>1</v>
      </c>
      <c r="I24" s="323"/>
      <c r="K24" s="332"/>
      <c r="L24" s="331"/>
      <c r="M24" s="328">
        <v>2</v>
      </c>
      <c r="N24" s="327">
        <v>128</v>
      </c>
      <c r="O24" s="326">
        <v>36</v>
      </c>
      <c r="P24" s="326">
        <v>10</v>
      </c>
      <c r="Q24" s="325">
        <f>IF(AND(ISBLANK(N24),ISBLANK(O24)),"",N24+O24)</f>
        <v>164</v>
      </c>
      <c r="R24" s="324">
        <f>IF(ISNUMBER($H24),1-$H24,"")</f>
        <v>0</v>
      </c>
      <c r="S24" s="323"/>
    </row>
    <row r="25" spans="1:19" ht="12.95" customHeight="1" thickBot="1">
      <c r="A25" s="330" t="s">
        <v>202</v>
      </c>
      <c r="B25" s="329"/>
      <c r="C25" s="328">
        <v>3</v>
      </c>
      <c r="D25" s="327"/>
      <c r="E25" s="326"/>
      <c r="F25" s="326"/>
      <c r="G25" s="325" t="str">
        <f>IF(AND(ISBLANK(D25),ISBLANK(E25)),"",D25+E25)</f>
        <v/>
      </c>
      <c r="H25" s="324" t="str">
        <f>IF(OR(ISNUMBER($G25),ISNUMBER($Q25)),(SIGN(N($G25)-N($Q25))+1)/2,"")</f>
        <v/>
      </c>
      <c r="I25" s="323"/>
      <c r="K25" s="330" t="s">
        <v>125</v>
      </c>
      <c r="L25" s="329"/>
      <c r="M25" s="328">
        <v>3</v>
      </c>
      <c r="N25" s="327"/>
      <c r="O25" s="326"/>
      <c r="P25" s="326"/>
      <c r="Q25" s="325" t="str">
        <f>IF(AND(ISBLANK(N25),ISBLANK(O25)),"",N25+O25)</f>
        <v/>
      </c>
      <c r="R25" s="324" t="str">
        <f>IF(ISNUMBER($H25),1-$H25,"")</f>
        <v/>
      </c>
      <c r="S25" s="323"/>
    </row>
    <row r="26" spans="1:19" ht="12.95" customHeight="1">
      <c r="A26" s="322"/>
      <c r="B26" s="321"/>
      <c r="C26" s="320">
        <v>4</v>
      </c>
      <c r="D26" s="319"/>
      <c r="E26" s="318"/>
      <c r="F26" s="318"/>
      <c r="G26" s="317" t="str">
        <f>IF(AND(ISBLANK(D26),ISBLANK(E26)),"",D26+E26)</f>
        <v/>
      </c>
      <c r="H26" s="316" t="str">
        <f>IF(OR(ISNUMBER($G26),ISNUMBER($Q26)),(SIGN(N($G26)-N($Q26))+1)/2,"")</f>
        <v/>
      </c>
      <c r="I26" s="315">
        <f>IF(ISNUMBER(H27),(SIGN(1000*($H27-$R27)+$G27-$Q27)+1)/2,"")</f>
        <v>1</v>
      </c>
      <c r="K26" s="322"/>
      <c r="L26" s="321"/>
      <c r="M26" s="320">
        <v>4</v>
      </c>
      <c r="N26" s="319"/>
      <c r="O26" s="318"/>
      <c r="P26" s="318"/>
      <c r="Q26" s="317" t="str">
        <f>IF(AND(ISBLANK(N26),ISBLANK(O26)),"",N26+O26)</f>
        <v/>
      </c>
      <c r="R26" s="316" t="str">
        <f>IF(ISNUMBER($H26),1-$H26,"")</f>
        <v/>
      </c>
      <c r="S26" s="315">
        <f>IF(ISNUMBER($I26),1-$I26,"")</f>
        <v>0</v>
      </c>
    </row>
    <row r="27" spans="1:19" ht="15.95" customHeight="1" thickBot="1">
      <c r="A27" s="314">
        <v>1042</v>
      </c>
      <c r="B27" s="313"/>
      <c r="C27" s="312" t="s">
        <v>18</v>
      </c>
      <c r="D27" s="309">
        <f>IF(ISNUMBER($G27),SUM(D23:D26),"")</f>
        <v>296</v>
      </c>
      <c r="E27" s="311">
        <f>IF(ISNUMBER($G27),SUM(E23:E26),"")</f>
        <v>132</v>
      </c>
      <c r="F27" s="311">
        <f>IF(ISNUMBER($G27),SUM(F23:F26),"")</f>
        <v>5</v>
      </c>
      <c r="G27" s="310">
        <f>IF(SUM($G23:$G26)+SUM($Q23:$Q26)&gt;0,SUM(G23:G26),"")</f>
        <v>428</v>
      </c>
      <c r="H27" s="309">
        <f>IF(ISNUMBER($G27),SUM(H23:H26),"")</f>
        <v>1</v>
      </c>
      <c r="I27" s="308"/>
      <c r="K27" s="314">
        <v>1013</v>
      </c>
      <c r="L27" s="313"/>
      <c r="M27" s="312" t="s">
        <v>18</v>
      </c>
      <c r="N27" s="309">
        <f>IF(ISNUMBER($G27),SUM(N23:N26),"")</f>
        <v>277</v>
      </c>
      <c r="O27" s="311">
        <f>IF(ISNUMBER($G27),SUM(O23:O26),"")</f>
        <v>105</v>
      </c>
      <c r="P27" s="311">
        <f>IF(ISNUMBER($G27),SUM(P23:P26),"")</f>
        <v>12</v>
      </c>
      <c r="Q27" s="310">
        <f>IF(SUM($G23:$G26)+SUM($Q23:$Q26)&gt;0,SUM(Q23:Q26),"")</f>
        <v>382</v>
      </c>
      <c r="R27" s="309">
        <f>IF(ISNUMBER($G27),SUM(R23:R26),"")</f>
        <v>1</v>
      </c>
      <c r="S27" s="308"/>
    </row>
    <row r="28" spans="1:19" ht="12.95" customHeight="1">
      <c r="A28" s="339" t="s">
        <v>201</v>
      </c>
      <c r="B28" s="338"/>
      <c r="C28" s="337">
        <v>1</v>
      </c>
      <c r="D28" s="336">
        <v>135</v>
      </c>
      <c r="E28" s="335">
        <v>36</v>
      </c>
      <c r="F28" s="335">
        <v>11</v>
      </c>
      <c r="G28" s="334">
        <f>IF(AND(ISBLANK(D28),ISBLANK(E28)),"",D28+E28)</f>
        <v>171</v>
      </c>
      <c r="H28" s="333">
        <f>IF(OR(ISNUMBER($G28),ISNUMBER($Q28)),(SIGN(N($G28)-N($Q28))+1)/2,"")</f>
        <v>0</v>
      </c>
      <c r="I28" s="323"/>
      <c r="K28" s="339" t="s">
        <v>200</v>
      </c>
      <c r="L28" s="338"/>
      <c r="M28" s="337">
        <v>1</v>
      </c>
      <c r="N28" s="336">
        <v>142</v>
      </c>
      <c r="O28" s="335">
        <v>52</v>
      </c>
      <c r="P28" s="335">
        <v>3</v>
      </c>
      <c r="Q28" s="334">
        <f>IF(AND(ISBLANK(N28),ISBLANK(O28)),"",N28+O28)</f>
        <v>194</v>
      </c>
      <c r="R28" s="333">
        <f>IF(ISNUMBER($H28),1-$H28,"")</f>
        <v>1</v>
      </c>
      <c r="S28" s="323"/>
    </row>
    <row r="29" spans="1:19" ht="12.95" customHeight="1">
      <c r="A29" s="332"/>
      <c r="B29" s="331"/>
      <c r="C29" s="328">
        <v>2</v>
      </c>
      <c r="D29" s="327">
        <v>146</v>
      </c>
      <c r="E29" s="326">
        <v>54</v>
      </c>
      <c r="F29" s="326">
        <v>3</v>
      </c>
      <c r="G29" s="325">
        <f>IF(AND(ISBLANK(D29),ISBLANK(E29)),"",D29+E29)</f>
        <v>200</v>
      </c>
      <c r="H29" s="324">
        <f>IF(OR(ISNUMBER($G29),ISNUMBER($Q29)),(SIGN(N($G29)-N($Q29))+1)/2,"")</f>
        <v>0</v>
      </c>
      <c r="I29" s="323"/>
      <c r="K29" s="332"/>
      <c r="L29" s="331"/>
      <c r="M29" s="328">
        <v>2</v>
      </c>
      <c r="N29" s="327">
        <v>148</v>
      </c>
      <c r="O29" s="326">
        <v>69</v>
      </c>
      <c r="P29" s="326">
        <v>3</v>
      </c>
      <c r="Q29" s="325">
        <f>IF(AND(ISBLANK(N29),ISBLANK(O29)),"",N29+O29)</f>
        <v>217</v>
      </c>
      <c r="R29" s="324">
        <f>IF(ISNUMBER($H29),1-$H29,"")</f>
        <v>1</v>
      </c>
      <c r="S29" s="323"/>
    </row>
    <row r="30" spans="1:19" ht="12.95" customHeight="1" thickBot="1">
      <c r="A30" s="330" t="s">
        <v>34</v>
      </c>
      <c r="B30" s="329"/>
      <c r="C30" s="328">
        <v>3</v>
      </c>
      <c r="D30" s="327"/>
      <c r="E30" s="326"/>
      <c r="F30" s="326"/>
      <c r="G30" s="325" t="str">
        <f>IF(AND(ISBLANK(D30),ISBLANK(E30)),"",D30+E30)</f>
        <v/>
      </c>
      <c r="H30" s="324" t="str">
        <f>IF(OR(ISNUMBER($G30),ISNUMBER($Q30)),(SIGN(N($G30)-N($Q30))+1)/2,"")</f>
        <v/>
      </c>
      <c r="I30" s="323"/>
      <c r="K30" s="330" t="s">
        <v>75</v>
      </c>
      <c r="L30" s="329"/>
      <c r="M30" s="328">
        <v>3</v>
      </c>
      <c r="N30" s="327"/>
      <c r="O30" s="326"/>
      <c r="P30" s="326"/>
      <c r="Q30" s="325" t="str">
        <f>IF(AND(ISBLANK(N30),ISBLANK(O30)),"",N30+O30)</f>
        <v/>
      </c>
      <c r="R30" s="324" t="str">
        <f>IF(ISNUMBER($H30),1-$H30,"")</f>
        <v/>
      </c>
      <c r="S30" s="323"/>
    </row>
    <row r="31" spans="1:19" ht="12.95" customHeight="1">
      <c r="A31" s="322"/>
      <c r="B31" s="321"/>
      <c r="C31" s="320">
        <v>4</v>
      </c>
      <c r="D31" s="319"/>
      <c r="E31" s="318"/>
      <c r="F31" s="318"/>
      <c r="G31" s="317" t="str">
        <f>IF(AND(ISBLANK(D31),ISBLANK(E31)),"",D31+E31)</f>
        <v/>
      </c>
      <c r="H31" s="316" t="str">
        <f>IF(OR(ISNUMBER($G31),ISNUMBER($Q31)),(SIGN(N($G31)-N($Q31))+1)/2,"")</f>
        <v/>
      </c>
      <c r="I31" s="315">
        <f>IF(ISNUMBER(H32),(SIGN(1000*($H32-$R32)+$G32-$Q32)+1)/2,"")</f>
        <v>0</v>
      </c>
      <c r="K31" s="322"/>
      <c r="L31" s="321"/>
      <c r="M31" s="320">
        <v>4</v>
      </c>
      <c r="N31" s="319"/>
      <c r="O31" s="318"/>
      <c r="P31" s="318"/>
      <c r="Q31" s="317" t="str">
        <f>IF(AND(ISBLANK(N31),ISBLANK(O31)),"",N31+O31)</f>
        <v/>
      </c>
      <c r="R31" s="316" t="str">
        <f>IF(ISNUMBER($H31),1-$H31,"")</f>
        <v/>
      </c>
      <c r="S31" s="315">
        <f>IF(ISNUMBER($I31),1-$I31,"")</f>
        <v>1</v>
      </c>
    </row>
    <row r="32" spans="1:19" ht="15.95" customHeight="1" thickBot="1">
      <c r="A32" s="314">
        <v>1007</v>
      </c>
      <c r="B32" s="313"/>
      <c r="C32" s="312" t="s">
        <v>18</v>
      </c>
      <c r="D32" s="309">
        <f>IF(ISNUMBER($G32),SUM(D28:D31),"")</f>
        <v>281</v>
      </c>
      <c r="E32" s="311">
        <f>IF(ISNUMBER($G32),SUM(E28:E31),"")</f>
        <v>90</v>
      </c>
      <c r="F32" s="311">
        <f>IF(ISNUMBER($G32),SUM(F28:F31),"")</f>
        <v>14</v>
      </c>
      <c r="G32" s="310">
        <f>IF(SUM($G28:$G31)+SUM($Q28:$Q31)&gt;0,SUM(G28:G31),"")</f>
        <v>371</v>
      </c>
      <c r="H32" s="309">
        <f>IF(ISNUMBER($G32),SUM(H28:H31),"")</f>
        <v>0</v>
      </c>
      <c r="I32" s="308"/>
      <c r="K32" s="314">
        <v>13003</v>
      </c>
      <c r="L32" s="313"/>
      <c r="M32" s="312" t="s">
        <v>18</v>
      </c>
      <c r="N32" s="309">
        <f>IF(ISNUMBER($G32),SUM(N28:N31),"")</f>
        <v>290</v>
      </c>
      <c r="O32" s="311">
        <f>IF(ISNUMBER($G32),SUM(O28:O31),"")</f>
        <v>121</v>
      </c>
      <c r="P32" s="311">
        <f>IF(ISNUMBER($G32),SUM(P28:P31),"")</f>
        <v>6</v>
      </c>
      <c r="Q32" s="310">
        <f>IF(SUM($G28:$G31)+SUM($Q28:$Q31)&gt;0,SUM(Q28:Q31),"")</f>
        <v>411</v>
      </c>
      <c r="R32" s="309">
        <f>IF(ISNUMBER($G32),SUM(R28:R31),"")</f>
        <v>2</v>
      </c>
      <c r="S32" s="308"/>
    </row>
    <row r="33" spans="1:19" ht="12.95" customHeight="1">
      <c r="A33" s="339" t="s">
        <v>199</v>
      </c>
      <c r="B33" s="338"/>
      <c r="C33" s="337">
        <v>1</v>
      </c>
      <c r="D33" s="336">
        <v>140</v>
      </c>
      <c r="E33" s="335">
        <v>77</v>
      </c>
      <c r="F33" s="335">
        <v>0</v>
      </c>
      <c r="G33" s="334">
        <f>IF(AND(ISBLANK(D33),ISBLANK(E33)),"",D33+E33)</f>
        <v>217</v>
      </c>
      <c r="H33" s="333">
        <f>IF(OR(ISNUMBER($G33),ISNUMBER($Q33)),(SIGN(N($G33)-N($Q33))+1)/2,"")</f>
        <v>1</v>
      </c>
      <c r="I33" s="323"/>
      <c r="K33" s="339" t="s">
        <v>198</v>
      </c>
      <c r="L33" s="338"/>
      <c r="M33" s="337">
        <v>1</v>
      </c>
      <c r="N33" s="336">
        <v>138</v>
      </c>
      <c r="O33" s="335">
        <v>61</v>
      </c>
      <c r="P33" s="335">
        <v>3</v>
      </c>
      <c r="Q33" s="334">
        <f>IF(AND(ISBLANK(N33),ISBLANK(O33)),"",N33+O33)</f>
        <v>199</v>
      </c>
      <c r="R33" s="333">
        <f>IF(ISNUMBER($H33),1-$H33,"")</f>
        <v>0</v>
      </c>
      <c r="S33" s="323"/>
    </row>
    <row r="34" spans="1:19" ht="12.95" customHeight="1">
      <c r="A34" s="332"/>
      <c r="B34" s="331"/>
      <c r="C34" s="328">
        <v>2</v>
      </c>
      <c r="D34" s="327">
        <v>138</v>
      </c>
      <c r="E34" s="326">
        <v>88</v>
      </c>
      <c r="F34" s="326">
        <v>2</v>
      </c>
      <c r="G34" s="325">
        <f>IF(AND(ISBLANK(D34),ISBLANK(E34)),"",D34+E34)</f>
        <v>226</v>
      </c>
      <c r="H34" s="324">
        <f>IF(OR(ISNUMBER($G34),ISNUMBER($Q34)),(SIGN(N($G34)-N($Q34))+1)/2,"")</f>
        <v>1</v>
      </c>
      <c r="I34" s="323"/>
      <c r="K34" s="332"/>
      <c r="L34" s="331"/>
      <c r="M34" s="328">
        <v>2</v>
      </c>
      <c r="N34" s="327">
        <v>149</v>
      </c>
      <c r="O34" s="326">
        <v>61</v>
      </c>
      <c r="P34" s="326">
        <v>3</v>
      </c>
      <c r="Q34" s="325">
        <f>IF(AND(ISBLANK(N34),ISBLANK(O34)),"",N34+O34)</f>
        <v>210</v>
      </c>
      <c r="R34" s="324">
        <f>IF(ISNUMBER($H34),1-$H34,"")</f>
        <v>0</v>
      </c>
      <c r="S34" s="323"/>
    </row>
    <row r="35" spans="1:19" ht="12.95" customHeight="1" thickBot="1">
      <c r="A35" s="330" t="s">
        <v>83</v>
      </c>
      <c r="B35" s="329"/>
      <c r="C35" s="328">
        <v>3</v>
      </c>
      <c r="D35" s="327"/>
      <c r="E35" s="326"/>
      <c r="F35" s="326"/>
      <c r="G35" s="325" t="str">
        <f>IF(AND(ISBLANK(D35),ISBLANK(E35)),"",D35+E35)</f>
        <v/>
      </c>
      <c r="H35" s="324" t="str">
        <f>IF(OR(ISNUMBER($G35),ISNUMBER($Q35)),(SIGN(N($G35)-N($Q35))+1)/2,"")</f>
        <v/>
      </c>
      <c r="I35" s="323"/>
      <c r="K35" s="330" t="s">
        <v>107</v>
      </c>
      <c r="L35" s="329"/>
      <c r="M35" s="328">
        <v>3</v>
      </c>
      <c r="N35" s="327"/>
      <c r="O35" s="326"/>
      <c r="P35" s="326"/>
      <c r="Q35" s="325" t="str">
        <f>IF(AND(ISBLANK(N35),ISBLANK(O35)),"",N35+O35)</f>
        <v/>
      </c>
      <c r="R35" s="324" t="str">
        <f>IF(ISNUMBER($H35),1-$H35,"")</f>
        <v/>
      </c>
      <c r="S35" s="323"/>
    </row>
    <row r="36" spans="1:19" ht="12.95" customHeight="1">
      <c r="A36" s="322"/>
      <c r="B36" s="321"/>
      <c r="C36" s="320">
        <v>4</v>
      </c>
      <c r="D36" s="319"/>
      <c r="E36" s="318"/>
      <c r="F36" s="318"/>
      <c r="G36" s="317" t="str">
        <f>IF(AND(ISBLANK(D36),ISBLANK(E36)),"",D36+E36)</f>
        <v/>
      </c>
      <c r="H36" s="316" t="str">
        <f>IF(OR(ISNUMBER($G36),ISNUMBER($Q36)),(SIGN(N($G36)-N($Q36))+1)/2,"")</f>
        <v/>
      </c>
      <c r="I36" s="315">
        <f>IF(ISNUMBER(H37),(SIGN(1000*($H37-$R37)+$G37-$Q37)+1)/2,"")</f>
        <v>1</v>
      </c>
      <c r="K36" s="322"/>
      <c r="L36" s="321"/>
      <c r="M36" s="320">
        <v>4</v>
      </c>
      <c r="N36" s="319"/>
      <c r="O36" s="318"/>
      <c r="P36" s="318"/>
      <c r="Q36" s="317" t="str">
        <f>IF(AND(ISBLANK(N36),ISBLANK(O36)),"",N36+O36)</f>
        <v/>
      </c>
      <c r="R36" s="316" t="str">
        <f>IF(ISNUMBER($H36),1-$H36,"")</f>
        <v/>
      </c>
      <c r="S36" s="315">
        <f>IF(ISNUMBER($I36),1-$I36,"")</f>
        <v>0</v>
      </c>
    </row>
    <row r="37" spans="1:19" ht="15.95" customHeight="1" thickBot="1">
      <c r="A37" s="314">
        <v>1006</v>
      </c>
      <c r="B37" s="313"/>
      <c r="C37" s="312" t="s">
        <v>18</v>
      </c>
      <c r="D37" s="309">
        <f>IF(ISNUMBER($G37),SUM(D33:D36),"")</f>
        <v>278</v>
      </c>
      <c r="E37" s="311">
        <f>IF(ISNUMBER($G37),SUM(E33:E36),"")</f>
        <v>165</v>
      </c>
      <c r="F37" s="311">
        <f>IF(ISNUMBER($G37),SUM(F33:F36),"")</f>
        <v>2</v>
      </c>
      <c r="G37" s="310">
        <f>IF(SUM($G33:$G36)+SUM($Q33:$Q36)&gt;0,SUM(G33:G36),"")</f>
        <v>443</v>
      </c>
      <c r="H37" s="309">
        <f>IF(ISNUMBER($G37),SUM(H33:H36),"")</f>
        <v>2</v>
      </c>
      <c r="I37" s="308"/>
      <c r="K37" s="314">
        <v>1012</v>
      </c>
      <c r="L37" s="313"/>
      <c r="M37" s="312" t="s">
        <v>18</v>
      </c>
      <c r="N37" s="309">
        <f>IF(ISNUMBER($G37),SUM(N33:N36),"")</f>
        <v>287</v>
      </c>
      <c r="O37" s="311">
        <f>IF(ISNUMBER($G37),SUM(O33:O36),"")</f>
        <v>122</v>
      </c>
      <c r="P37" s="311">
        <f>IF(ISNUMBER($G37),SUM(P33:P36),"")</f>
        <v>6</v>
      </c>
      <c r="Q37" s="310">
        <f>IF(SUM($G33:$G36)+SUM($Q33:$Q36)&gt;0,SUM(Q33:Q36),"")</f>
        <v>409</v>
      </c>
      <c r="R37" s="309">
        <f>IF(ISNUMBER($G37),SUM(R33:R36),"")</f>
        <v>0</v>
      </c>
      <c r="S37" s="308"/>
    </row>
    <row r="38" spans="1:19" ht="5.0999999999999996" customHeight="1" thickBot="1"/>
    <row r="39" spans="1:19" ht="20.100000000000001" customHeight="1" thickBot="1">
      <c r="A39" s="307"/>
      <c r="B39" s="306"/>
      <c r="C39" s="305" t="s">
        <v>38</v>
      </c>
      <c r="D39" s="304">
        <f>IF(ISNUMBER($G39),SUM(D12,D17,D22,D27,D32,D37),"")</f>
        <v>1673</v>
      </c>
      <c r="E39" s="303">
        <f>IF(ISNUMBER($G39),SUM(E12,E17,E22,E27,E32,E37),"")</f>
        <v>766</v>
      </c>
      <c r="F39" s="303">
        <f>IF(ISNUMBER($G39),SUM(F12,F17,F22,F27,F32,F37),"")</f>
        <v>46</v>
      </c>
      <c r="G39" s="302">
        <f>IF(SUM($G$8:$G$37)+SUM($Q$8:$Q$37)&gt;0,SUM(G12,G17,G22,G27,G32,G37),"")</f>
        <v>2439</v>
      </c>
      <c r="H39" s="301">
        <f>IF(SUM($G$8:$G$37)+SUM($Q$8:$Q$37)&gt;0,SUM(H12,H17,H22,H27,H32,H37),"")</f>
        <v>7</v>
      </c>
      <c r="I39" s="300">
        <f>IF(ISNUMBER($G39),(SIGN($G39-$Q39)+1)/IF(COUNT(I$11,I$16,I$21,I$26,I$31,I$36)&gt;3,1,2),"")</f>
        <v>2</v>
      </c>
      <c r="K39" s="307"/>
      <c r="L39" s="306"/>
      <c r="M39" s="305" t="s">
        <v>38</v>
      </c>
      <c r="N39" s="304">
        <f>IF(ISNUMBER($G39),SUM(N12,N17,N22,N27,N32,N37),"")</f>
        <v>1690</v>
      </c>
      <c r="O39" s="303">
        <f>IF(ISNUMBER($G39),SUM(O12,O17,O22,O27,O32,O37),"")</f>
        <v>631</v>
      </c>
      <c r="P39" s="303">
        <f>IF(ISNUMBER($G39),SUM(P12,P17,P22,P27,P32,P37),"")</f>
        <v>63</v>
      </c>
      <c r="Q39" s="302">
        <f>IF(SUM($G$8:$G$37)+SUM($Q$8:$Q$37)&gt;0,SUM(Q12,Q17,Q22,Q27,Q32,Q37),"")</f>
        <v>2321</v>
      </c>
      <c r="R39" s="301">
        <f>IF(SUM($G$8:$G$37)+SUM($Q$8:$Q$37)&gt;0,SUM(R12,R17,R22,R27,R32,R37),"")</f>
        <v>5</v>
      </c>
      <c r="S39" s="30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91"/>
      <c r="B41" s="293" t="s">
        <v>39</v>
      </c>
      <c r="C41" s="299"/>
      <c r="D41" s="299"/>
      <c r="E41" s="299"/>
      <c r="G41" s="298" t="s">
        <v>41</v>
      </c>
      <c r="H41" s="298"/>
      <c r="I41" s="297">
        <f>IF(ISNUMBER(I$39),SUM(I11,I16,I21,I26,I31,I36,I39),"")</f>
        <v>7</v>
      </c>
      <c r="K41" s="291"/>
      <c r="L41" s="293" t="s">
        <v>39</v>
      </c>
      <c r="M41" s="299"/>
      <c r="N41" s="299"/>
      <c r="O41" s="299"/>
      <c r="Q41" s="298" t="s">
        <v>41</v>
      </c>
      <c r="R41" s="298"/>
      <c r="S41" s="297">
        <f>IF(ISNUMBER(S$39),SUM(S11,S16,S21,S26,S31,S36,S39),"")</f>
        <v>1</v>
      </c>
    </row>
    <row r="42" spans="1:19" ht="18" customHeight="1">
      <c r="A42" s="291"/>
      <c r="B42" s="293" t="s">
        <v>43</v>
      </c>
      <c r="C42" s="296"/>
      <c r="D42" s="296"/>
      <c r="E42" s="296"/>
      <c r="G42" s="295"/>
      <c r="H42" s="295"/>
      <c r="I42" s="295"/>
      <c r="K42" s="291"/>
      <c r="L42" s="293" t="s">
        <v>43</v>
      </c>
      <c r="M42" s="296"/>
      <c r="N42" s="296"/>
      <c r="O42" s="296"/>
      <c r="Q42" s="295"/>
      <c r="R42" s="295"/>
      <c r="S42" s="295"/>
    </row>
    <row r="43" spans="1:19" ht="20.100000000000001" customHeight="1">
      <c r="A43" s="293" t="s">
        <v>44</v>
      </c>
      <c r="B43" s="293" t="s">
        <v>45</v>
      </c>
      <c r="C43" s="292"/>
      <c r="D43" s="292"/>
      <c r="E43" s="292"/>
      <c r="F43" s="292"/>
      <c r="G43" s="292"/>
      <c r="H43" s="292"/>
      <c r="I43" s="293"/>
      <c r="J43" s="293"/>
      <c r="K43" s="293" t="s">
        <v>46</v>
      </c>
      <c r="L43" s="294"/>
      <c r="M43" s="294"/>
      <c r="O43" s="293" t="s">
        <v>43</v>
      </c>
      <c r="P43" s="292"/>
      <c r="Q43" s="292"/>
      <c r="R43" s="292"/>
      <c r="S43" s="292"/>
    </row>
    <row r="44" spans="1:19" ht="9.9499999999999993" customHeight="1">
      <c r="E44" s="291"/>
      <c r="H44" s="291"/>
    </row>
    <row r="45" spans="1:19" ht="30" customHeight="1">
      <c r="A45" s="290" t="str">
        <f>"Technické podmínky utkání:   " &amp; $B$3 &amp; IF(ISBLANK($B$3),""," – ") &amp; $L$3</f>
        <v>Technické podmínky utkání:   Slavia  B – Slavia  C</v>
      </c>
    </row>
    <row r="46" spans="1:19" ht="20.100000000000001" customHeight="1">
      <c r="B46" s="287" t="s">
        <v>47</v>
      </c>
      <c r="C46" s="289"/>
      <c r="D46" s="289"/>
      <c r="I46" s="287" t="s">
        <v>49</v>
      </c>
      <c r="J46" s="289"/>
      <c r="K46" s="289"/>
    </row>
    <row r="47" spans="1:19" ht="20.100000000000001" customHeight="1">
      <c r="B47" s="287" t="s">
        <v>50</v>
      </c>
      <c r="C47" s="288"/>
      <c r="D47" s="288"/>
      <c r="I47" s="287" t="s">
        <v>52</v>
      </c>
      <c r="J47" s="288"/>
      <c r="K47" s="288"/>
      <c r="P47" s="287" t="s">
        <v>53</v>
      </c>
      <c r="Q47" s="285"/>
      <c r="R47" s="285"/>
      <c r="S47" s="285"/>
    </row>
    <row r="48" spans="1:19" ht="9.9499999999999993" customHeight="1"/>
    <row r="49" spans="1:19" ht="15" customHeight="1">
      <c r="A49" s="249" t="s">
        <v>55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7"/>
    </row>
    <row r="50" spans="1:19" ht="81" customHeight="1">
      <c r="A50" s="246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4"/>
    </row>
    <row r="51" spans="1:19" ht="5.0999999999999996" customHeight="1"/>
    <row r="52" spans="1:19" ht="15" customHeight="1">
      <c r="A52" s="249" t="s">
        <v>56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7"/>
    </row>
    <row r="53" spans="1:19" ht="6" customHeight="1">
      <c r="A53" s="28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81"/>
    </row>
    <row r="54" spans="1:19" ht="21" customHeight="1">
      <c r="A54" s="283" t="s">
        <v>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82" t="s">
        <v>8</v>
      </c>
      <c r="L54" s="265"/>
      <c r="M54" s="265"/>
      <c r="N54" s="265"/>
      <c r="O54" s="265"/>
      <c r="P54" s="265"/>
      <c r="Q54" s="265"/>
      <c r="R54" s="265"/>
      <c r="S54" s="281"/>
    </row>
    <row r="55" spans="1:19" ht="21" customHeight="1">
      <c r="A55" s="280"/>
      <c r="B55" s="277" t="s">
        <v>57</v>
      </c>
      <c r="C55" s="276"/>
      <c r="D55" s="278"/>
      <c r="E55" s="277" t="s">
        <v>58</v>
      </c>
      <c r="F55" s="276"/>
      <c r="G55" s="276"/>
      <c r="H55" s="276"/>
      <c r="I55" s="278"/>
      <c r="J55" s="265"/>
      <c r="K55" s="279"/>
      <c r="L55" s="277" t="s">
        <v>57</v>
      </c>
      <c r="M55" s="276"/>
      <c r="N55" s="278"/>
      <c r="O55" s="277" t="s">
        <v>58</v>
      </c>
      <c r="P55" s="276"/>
      <c r="Q55" s="276"/>
      <c r="R55" s="276"/>
      <c r="S55" s="275"/>
    </row>
    <row r="56" spans="1:19" ht="21" customHeight="1">
      <c r="A56" s="274" t="s">
        <v>59</v>
      </c>
      <c r="B56" s="270" t="s">
        <v>60</v>
      </c>
      <c r="C56" s="272"/>
      <c r="D56" s="271" t="s">
        <v>61</v>
      </c>
      <c r="E56" s="270" t="s">
        <v>60</v>
      </c>
      <c r="F56" s="269"/>
      <c r="G56" s="269"/>
      <c r="H56" s="268"/>
      <c r="I56" s="271" t="s">
        <v>61</v>
      </c>
      <c r="J56" s="265"/>
      <c r="K56" s="273" t="s">
        <v>59</v>
      </c>
      <c r="L56" s="270" t="s">
        <v>60</v>
      </c>
      <c r="M56" s="272"/>
      <c r="N56" s="271" t="s">
        <v>61</v>
      </c>
      <c r="O56" s="270" t="s">
        <v>60</v>
      </c>
      <c r="P56" s="269"/>
      <c r="Q56" s="269"/>
      <c r="R56" s="268"/>
      <c r="S56" s="267" t="s">
        <v>61</v>
      </c>
    </row>
    <row r="57" spans="1:19" ht="21" customHeight="1">
      <c r="A57" s="266">
        <v>51</v>
      </c>
      <c r="B57" s="262" t="s">
        <v>197</v>
      </c>
      <c r="C57" s="260"/>
      <c r="D57" s="263">
        <v>1034</v>
      </c>
      <c r="E57" s="262" t="s">
        <v>196</v>
      </c>
      <c r="F57" s="261"/>
      <c r="G57" s="261"/>
      <c r="H57" s="260"/>
      <c r="I57" s="263">
        <v>1007</v>
      </c>
      <c r="J57" s="265"/>
      <c r="K57" s="264"/>
      <c r="L57" s="262"/>
      <c r="M57" s="260"/>
      <c r="N57" s="263"/>
      <c r="O57" s="262"/>
      <c r="P57" s="261"/>
      <c r="Q57" s="261"/>
      <c r="R57" s="260"/>
      <c r="S57" s="259"/>
    </row>
    <row r="58" spans="1:19" ht="21" customHeight="1">
      <c r="A58" s="266"/>
      <c r="B58" s="262"/>
      <c r="C58" s="260"/>
      <c r="D58" s="263"/>
      <c r="E58" s="262"/>
      <c r="F58" s="261"/>
      <c r="G58" s="261"/>
      <c r="H58" s="260"/>
      <c r="I58" s="263"/>
      <c r="J58" s="265"/>
      <c r="K58" s="264"/>
      <c r="L58" s="262"/>
      <c r="M58" s="260"/>
      <c r="N58" s="263"/>
      <c r="O58" s="262"/>
      <c r="P58" s="261"/>
      <c r="Q58" s="261"/>
      <c r="R58" s="260"/>
      <c r="S58" s="259"/>
    </row>
    <row r="59" spans="1:19" ht="12" customHeight="1">
      <c r="A59" s="258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6"/>
    </row>
    <row r="60" spans="1:19" ht="5.0999999999999996" customHeight="1"/>
    <row r="61" spans="1:19" ht="15" customHeight="1">
      <c r="A61" s="255" t="s">
        <v>62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3"/>
    </row>
    <row r="62" spans="1:19" ht="81" customHeight="1">
      <c r="A62" s="252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0"/>
    </row>
    <row r="63" spans="1:19" ht="5.0999999999999996" customHeight="1"/>
    <row r="64" spans="1:19" ht="15" customHeight="1">
      <c r="A64" s="249" t="s">
        <v>63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7"/>
    </row>
    <row r="65" spans="1:19" ht="81" customHeight="1">
      <c r="A65" s="246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4"/>
    </row>
    <row r="66" spans="1:19" ht="30" customHeight="1">
      <c r="A66" s="243"/>
      <c r="B66" s="242" t="s">
        <v>64</v>
      </c>
      <c r="C66" s="241"/>
      <c r="D66" s="241"/>
      <c r="E66" s="241"/>
      <c r="F66" s="241"/>
      <c r="G66" s="241"/>
      <c r="H66" s="241"/>
    </row>
  </sheetData>
  <sheetProtection password="FC6B" sheet="1" objects="1" scenarios="1"/>
  <dataConsolidate/>
  <mergeCells count="95"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R5:S5"/>
    <mergeCell ref="K8:L9"/>
    <mergeCell ref="K10:L11"/>
    <mergeCell ref="M5:M6"/>
    <mergeCell ref="K5:L5"/>
    <mergeCell ref="K6:L6"/>
    <mergeCell ref="S11:S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D5:G5"/>
    <mergeCell ref="H5:I5"/>
    <mergeCell ref="A30:B31"/>
    <mergeCell ref="A32:B32"/>
    <mergeCell ref="I31:I32"/>
    <mergeCell ref="A33:B34"/>
    <mergeCell ref="I11:I12"/>
    <mergeCell ref="L3:S3"/>
    <mergeCell ref="L1:N1"/>
    <mergeCell ref="O1:P1"/>
    <mergeCell ref="Q1:S1"/>
    <mergeCell ref="B3:I3"/>
    <mergeCell ref="B1:C2"/>
    <mergeCell ref="D1:I1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C41:E41"/>
    <mergeCell ref="C42:E42"/>
    <mergeCell ref="C43:H43"/>
    <mergeCell ref="L43:M43"/>
    <mergeCell ref="M42:O42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2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 xr:uid="{F94DDABA-E174-4EA8-8E62-F005E59DF8ED}">
      <formula1>36526</formula1>
      <formula2>73050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FFD5BA2E-DBC5-47DB-9A9C-C1566B4BAAA8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Title="Chybná hodnota" error="Zadaná hodnota musí být celé nezáporné číslo menší nebo rovno 25." xr:uid="{6DD4329B-BE7D-4DE9-B093-94676E10FE54}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</xm:sqref>
        </x14:dataValidation>
        <x14:dataValidation type="whole" allowBlank="1" showInputMessage="1" showErrorMessage="1" xr:uid="{D90AE0A2-7618-44B4-B990-3CE71126A9D5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25." xr:uid="{9D041595-9232-4E1A-8E80-8E851FF93BB2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showRowColHeaders="0" workbookViewId="0">
      <selection activeCell="A2" sqref="A2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2</v>
      </c>
      <c r="L1" s="97" t="s">
        <v>3</v>
      </c>
      <c r="M1" s="97"/>
      <c r="N1" s="97"/>
      <c r="O1" s="98" t="s">
        <v>4</v>
      </c>
      <c r="P1" s="98"/>
      <c r="Q1" s="99" t="s">
        <v>5</v>
      </c>
      <c r="R1" s="100"/>
      <c r="S1" s="100"/>
    </row>
    <row r="2" spans="1:19" ht="6" customHeight="1">
      <c r="B2" s="102"/>
      <c r="C2" s="102"/>
    </row>
    <row r="3" spans="1:19" ht="20.100000000000001" customHeight="1">
      <c r="A3" s="3" t="s">
        <v>6</v>
      </c>
      <c r="B3" s="94" t="s">
        <v>7</v>
      </c>
      <c r="C3" s="95"/>
      <c r="D3" s="95"/>
      <c r="E3" s="95"/>
      <c r="F3" s="95"/>
      <c r="G3" s="95"/>
      <c r="H3" s="95"/>
      <c r="I3" s="96"/>
      <c r="K3" s="3" t="s">
        <v>8</v>
      </c>
      <c r="L3" s="94" t="s">
        <v>9</v>
      </c>
      <c r="M3" s="95"/>
      <c r="N3" s="95"/>
      <c r="O3" s="95"/>
      <c r="P3" s="95"/>
      <c r="Q3" s="95"/>
      <c r="R3" s="95"/>
      <c r="S3" s="96"/>
    </row>
    <row r="4" spans="1:19" ht="5.0999999999999996" customHeight="1"/>
    <row r="5" spans="1:19" ht="12.95" customHeight="1">
      <c r="A5" s="87" t="s">
        <v>10</v>
      </c>
      <c r="B5" s="88"/>
      <c r="C5" s="85" t="s">
        <v>11</v>
      </c>
      <c r="D5" s="91" t="s">
        <v>12</v>
      </c>
      <c r="E5" s="92"/>
      <c r="F5" s="92"/>
      <c r="G5" s="93"/>
      <c r="H5" s="83" t="s">
        <v>13</v>
      </c>
      <c r="I5" s="84"/>
      <c r="K5" s="87" t="s">
        <v>10</v>
      </c>
      <c r="L5" s="88"/>
      <c r="M5" s="85" t="s">
        <v>11</v>
      </c>
      <c r="N5" s="91" t="s">
        <v>12</v>
      </c>
      <c r="O5" s="92"/>
      <c r="P5" s="92"/>
      <c r="Q5" s="93"/>
      <c r="R5" s="83" t="s">
        <v>13</v>
      </c>
      <c r="S5" s="84"/>
    </row>
    <row r="6" spans="1:19" ht="12.95" customHeight="1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>
      <c r="A7" s="9"/>
      <c r="B7" s="9"/>
      <c r="K7" s="9"/>
      <c r="L7" s="9"/>
    </row>
    <row r="8" spans="1:19" ht="12.95" customHeight="1">
      <c r="A8" s="77" t="s">
        <v>21</v>
      </c>
      <c r="B8" s="78"/>
      <c r="C8" s="10">
        <v>1</v>
      </c>
      <c r="D8" s="11">
        <v>147</v>
      </c>
      <c r="E8" s="12">
        <v>68</v>
      </c>
      <c r="F8" s="12">
        <v>2</v>
      </c>
      <c r="G8" s="13">
        <f>IF(AND(ISBLANK(D8),ISBLANK(E8)),"",D8+E8)</f>
        <v>215</v>
      </c>
      <c r="H8" s="14">
        <f>IF(OR(ISNUMBER($G8),ISNUMBER($Q8)),(SIGN(N($G8)-N($Q8))+1)/2,"")</f>
        <v>1</v>
      </c>
      <c r="I8" s="15"/>
      <c r="K8" s="77" t="s">
        <v>22</v>
      </c>
      <c r="L8" s="78"/>
      <c r="M8" s="10">
        <v>1</v>
      </c>
      <c r="N8" s="11">
        <v>135</v>
      </c>
      <c r="O8" s="12">
        <v>68</v>
      </c>
      <c r="P8" s="12">
        <v>1</v>
      </c>
      <c r="Q8" s="13">
        <f>IF(AND(ISBLANK(N8),ISBLANK(O8)),"",N8+O8)</f>
        <v>203</v>
      </c>
      <c r="R8" s="14">
        <f>IF(ISNUMBER($H8),1-$H8,"")</f>
        <v>0</v>
      </c>
      <c r="S8" s="15"/>
    </row>
    <row r="9" spans="1:19" ht="12.95" customHeight="1">
      <c r="A9" s="79"/>
      <c r="B9" s="80"/>
      <c r="C9" s="16">
        <v>2</v>
      </c>
      <c r="D9" s="17">
        <v>137</v>
      </c>
      <c r="E9" s="18">
        <v>61</v>
      </c>
      <c r="F9" s="18">
        <v>6</v>
      </c>
      <c r="G9" s="19">
        <f>IF(AND(ISBLANK(D9),ISBLANK(E9)),"",D9+E9)</f>
        <v>198</v>
      </c>
      <c r="H9" s="20">
        <f>IF(OR(ISNUMBER($G9),ISNUMBER($Q9)),(SIGN(N($G9)-N($Q9))+1)/2,"")</f>
        <v>1</v>
      </c>
      <c r="I9" s="15"/>
      <c r="K9" s="79"/>
      <c r="L9" s="80"/>
      <c r="M9" s="16">
        <v>2</v>
      </c>
      <c r="N9" s="17">
        <v>130</v>
      </c>
      <c r="O9" s="18">
        <v>49</v>
      </c>
      <c r="P9" s="18">
        <v>2</v>
      </c>
      <c r="Q9" s="19">
        <f>IF(AND(ISBLANK(N9),ISBLANK(O9)),"",N9+O9)</f>
        <v>179</v>
      </c>
      <c r="R9" s="20">
        <f>IF(ISNUMBER($H9),1-$H9,"")</f>
        <v>0</v>
      </c>
      <c r="S9" s="15"/>
    </row>
    <row r="10" spans="1:19" ht="12.95" customHeight="1">
      <c r="A10" s="71" t="s">
        <v>23</v>
      </c>
      <c r="B10" s="72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71" t="s">
        <v>24</v>
      </c>
      <c r="L10" s="72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>
      <c r="A11" s="73"/>
      <c r="B11" s="74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75">
        <f>IF(ISNUMBER(H12),(SIGN(1000*($H12-$R12)+$G12-$Q12)+1)/2,"")</f>
        <v>1</v>
      </c>
      <c r="K11" s="73"/>
      <c r="L11" s="74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75">
        <f>IF(ISNUMBER($I11),1-$I11,"")</f>
        <v>0</v>
      </c>
    </row>
    <row r="12" spans="1:19" ht="15.95" customHeight="1">
      <c r="A12" s="81">
        <v>1015</v>
      </c>
      <c r="B12" s="82"/>
      <c r="C12" s="26" t="s">
        <v>18</v>
      </c>
      <c r="D12" s="27">
        <f>IF(ISNUMBER($G12),SUM(D8:D11),"")</f>
        <v>284</v>
      </c>
      <c r="E12" s="28">
        <f>IF(ISNUMBER($G12),SUM(E8:E11),"")</f>
        <v>129</v>
      </c>
      <c r="F12" s="28">
        <f>IF(ISNUMBER($G12),SUM(F8:F11),"")</f>
        <v>8</v>
      </c>
      <c r="G12" s="29">
        <f>IF(SUM($G8:$G11)+SUM($Q8:$Q11)&gt;0,SUM(G8:G11),"")</f>
        <v>413</v>
      </c>
      <c r="H12" s="27">
        <f>IF(ISNUMBER($G12),SUM(H8:H11),"")</f>
        <v>2</v>
      </c>
      <c r="I12" s="76"/>
      <c r="K12" s="81">
        <v>13731</v>
      </c>
      <c r="L12" s="82"/>
      <c r="M12" s="26" t="s">
        <v>18</v>
      </c>
      <c r="N12" s="27">
        <f>IF(ISNUMBER($G12),SUM(N8:N11),"")</f>
        <v>265</v>
      </c>
      <c r="O12" s="28">
        <f>IF(ISNUMBER($G12),SUM(O8:O11),"")</f>
        <v>117</v>
      </c>
      <c r="P12" s="28">
        <f>IF(ISNUMBER($G12),SUM(P8:P11),"")</f>
        <v>3</v>
      </c>
      <c r="Q12" s="29">
        <f>IF(SUM($G8:$G11)+SUM($Q8:$Q11)&gt;0,SUM(Q8:Q11),"")</f>
        <v>382</v>
      </c>
      <c r="R12" s="27">
        <f>IF(ISNUMBER($G12),SUM(R8:R11),"")</f>
        <v>0</v>
      </c>
      <c r="S12" s="76"/>
    </row>
    <row r="13" spans="1:19" ht="12.95" customHeight="1">
      <c r="A13" s="77" t="s">
        <v>25</v>
      </c>
      <c r="B13" s="78"/>
      <c r="C13" s="10">
        <v>1</v>
      </c>
      <c r="D13" s="11">
        <v>150</v>
      </c>
      <c r="E13" s="12">
        <v>54</v>
      </c>
      <c r="F13" s="12">
        <v>5</v>
      </c>
      <c r="G13" s="13">
        <f>IF(AND(ISBLANK(D13),ISBLANK(E13)),"",D13+E13)</f>
        <v>204</v>
      </c>
      <c r="H13" s="14">
        <f>IF(OR(ISNUMBER($G13),ISNUMBER($Q13)),(SIGN(N($G13)-N($Q13))+1)/2,"")</f>
        <v>1</v>
      </c>
      <c r="I13" s="15"/>
      <c r="K13" s="77" t="s">
        <v>26</v>
      </c>
      <c r="L13" s="78"/>
      <c r="M13" s="10">
        <v>1</v>
      </c>
      <c r="N13" s="11">
        <v>140</v>
      </c>
      <c r="O13" s="12">
        <v>44</v>
      </c>
      <c r="P13" s="12">
        <v>8</v>
      </c>
      <c r="Q13" s="13">
        <f>IF(AND(ISBLANK(N13),ISBLANK(O13)),"",N13+O13)</f>
        <v>184</v>
      </c>
      <c r="R13" s="14">
        <f>IF(ISNUMBER($H13),1-$H13,"")</f>
        <v>0</v>
      </c>
      <c r="S13" s="15"/>
    </row>
    <row r="14" spans="1:19" ht="12.95" customHeight="1">
      <c r="A14" s="79"/>
      <c r="B14" s="80"/>
      <c r="C14" s="16">
        <v>2</v>
      </c>
      <c r="D14" s="17">
        <v>154</v>
      </c>
      <c r="E14" s="18">
        <v>53</v>
      </c>
      <c r="F14" s="18">
        <v>6</v>
      </c>
      <c r="G14" s="19">
        <f>IF(AND(ISBLANK(D14),ISBLANK(E14)),"",D14+E14)</f>
        <v>207</v>
      </c>
      <c r="H14" s="20">
        <f>IF(OR(ISNUMBER($G14),ISNUMBER($Q14)),(SIGN(N($G14)-N($Q14))+1)/2,"")</f>
        <v>1</v>
      </c>
      <c r="I14" s="15"/>
      <c r="K14" s="79"/>
      <c r="L14" s="80"/>
      <c r="M14" s="16">
        <v>2</v>
      </c>
      <c r="N14" s="17">
        <v>122</v>
      </c>
      <c r="O14" s="18">
        <v>54</v>
      </c>
      <c r="P14" s="18">
        <v>4</v>
      </c>
      <c r="Q14" s="19">
        <f>IF(AND(ISBLANK(N14),ISBLANK(O14)),"",N14+O14)</f>
        <v>176</v>
      </c>
      <c r="R14" s="20">
        <f>IF(ISNUMBER($H14),1-$H14,"")</f>
        <v>0</v>
      </c>
      <c r="S14" s="15"/>
    </row>
    <row r="15" spans="1:19" ht="12.95" customHeight="1">
      <c r="A15" s="71" t="s">
        <v>27</v>
      </c>
      <c r="B15" s="72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71" t="s">
        <v>28</v>
      </c>
      <c r="L15" s="72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>
      <c r="A16" s="73"/>
      <c r="B16" s="74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75">
        <f>IF(ISNUMBER(H17),(SIGN(1000*($H17-$R17)+$G17-$Q17)+1)/2,"")</f>
        <v>1</v>
      </c>
      <c r="K16" s="73"/>
      <c r="L16" s="74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75">
        <f>IF(ISNUMBER($I16),1-$I16,"")</f>
        <v>0</v>
      </c>
    </row>
    <row r="17" spans="1:19" ht="15.95" customHeight="1">
      <c r="A17" s="81">
        <v>18283</v>
      </c>
      <c r="B17" s="82"/>
      <c r="C17" s="26" t="s">
        <v>18</v>
      </c>
      <c r="D17" s="27">
        <f>IF(ISNUMBER($G17),SUM(D13:D16),"")</f>
        <v>304</v>
      </c>
      <c r="E17" s="28">
        <f>IF(ISNUMBER($G17),SUM(E13:E16),"")</f>
        <v>107</v>
      </c>
      <c r="F17" s="28">
        <f>IF(ISNUMBER($G17),SUM(F13:F16),"")</f>
        <v>11</v>
      </c>
      <c r="G17" s="29">
        <f>IF(SUM($G13:$G16)+SUM($Q13:$Q16)&gt;0,SUM(G13:G16),"")</f>
        <v>411</v>
      </c>
      <c r="H17" s="27">
        <f>IF(ISNUMBER($G17),SUM(H13:H16),"")</f>
        <v>2</v>
      </c>
      <c r="I17" s="76"/>
      <c r="K17" s="81">
        <v>24595</v>
      </c>
      <c r="L17" s="82"/>
      <c r="M17" s="26" t="s">
        <v>18</v>
      </c>
      <c r="N17" s="27">
        <f>IF(ISNUMBER($G17),SUM(N13:N16),"")</f>
        <v>262</v>
      </c>
      <c r="O17" s="28">
        <f>IF(ISNUMBER($G17),SUM(O13:O16),"")</f>
        <v>98</v>
      </c>
      <c r="P17" s="28">
        <f>IF(ISNUMBER($G17),SUM(P13:P16),"")</f>
        <v>12</v>
      </c>
      <c r="Q17" s="29">
        <f>IF(SUM($G13:$G16)+SUM($Q13:$Q16)&gt;0,SUM(Q13:Q16),"")</f>
        <v>360</v>
      </c>
      <c r="R17" s="27">
        <f>IF(ISNUMBER($G17),SUM(R13:R16),"")</f>
        <v>0</v>
      </c>
      <c r="S17" s="76"/>
    </row>
    <row r="18" spans="1:19" ht="12.95" customHeight="1">
      <c r="A18" s="77" t="s">
        <v>29</v>
      </c>
      <c r="B18" s="78"/>
      <c r="C18" s="10">
        <v>1</v>
      </c>
      <c r="D18" s="11">
        <v>144</v>
      </c>
      <c r="E18" s="12">
        <v>44</v>
      </c>
      <c r="F18" s="12">
        <v>8</v>
      </c>
      <c r="G18" s="13">
        <f>IF(AND(ISBLANK(D18),ISBLANK(E18)),"",D18+E18)</f>
        <v>188</v>
      </c>
      <c r="H18" s="14">
        <f>IF(OR(ISNUMBER($G18),ISNUMBER($Q18)),(SIGN(N($G18)-N($Q18))+1)/2,"")</f>
        <v>1</v>
      </c>
      <c r="I18" s="15"/>
      <c r="K18" s="77" t="s">
        <v>30</v>
      </c>
      <c r="L18" s="78"/>
      <c r="M18" s="10">
        <v>1</v>
      </c>
      <c r="N18" s="11">
        <v>121</v>
      </c>
      <c r="O18" s="12">
        <v>53</v>
      </c>
      <c r="P18" s="12">
        <v>6</v>
      </c>
      <c r="Q18" s="13">
        <f>IF(AND(ISBLANK(N18),ISBLANK(O18)),"",N18+O18)</f>
        <v>174</v>
      </c>
      <c r="R18" s="14">
        <f>IF(ISNUMBER($H18),1-$H18,"")</f>
        <v>0</v>
      </c>
      <c r="S18" s="15"/>
    </row>
    <row r="19" spans="1:19" ht="12.95" customHeight="1">
      <c r="A19" s="79"/>
      <c r="B19" s="80"/>
      <c r="C19" s="16">
        <v>2</v>
      </c>
      <c r="D19" s="17">
        <v>138</v>
      </c>
      <c r="E19" s="18">
        <v>26</v>
      </c>
      <c r="F19" s="18">
        <v>13</v>
      </c>
      <c r="G19" s="19">
        <f>IF(AND(ISBLANK(D19),ISBLANK(E19)),"",D19+E19)</f>
        <v>164</v>
      </c>
      <c r="H19" s="20">
        <f>IF(OR(ISNUMBER($G19),ISNUMBER($Q19)),(SIGN(N($G19)-N($Q19))+1)/2,"")</f>
        <v>0</v>
      </c>
      <c r="I19" s="15"/>
      <c r="K19" s="79"/>
      <c r="L19" s="80"/>
      <c r="M19" s="16">
        <v>2</v>
      </c>
      <c r="N19" s="17">
        <v>132</v>
      </c>
      <c r="O19" s="18">
        <v>53</v>
      </c>
      <c r="P19" s="18">
        <v>6</v>
      </c>
      <c r="Q19" s="19">
        <f>IF(AND(ISBLANK(N19),ISBLANK(O19)),"",N19+O19)</f>
        <v>185</v>
      </c>
      <c r="R19" s="20">
        <f>IF(ISNUMBER($H19),1-$H19,"")</f>
        <v>1</v>
      </c>
      <c r="S19" s="15"/>
    </row>
    <row r="20" spans="1:19" ht="12.95" customHeight="1">
      <c r="A20" s="71" t="s">
        <v>31</v>
      </c>
      <c r="B20" s="72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71" t="s">
        <v>32</v>
      </c>
      <c r="L20" s="72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>
      <c r="A21" s="73"/>
      <c r="B21" s="74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75">
        <f>IF(ISNUMBER(H22),(SIGN(1000*($H22-$R22)+$G22-$Q22)+1)/2,"")</f>
        <v>0</v>
      </c>
      <c r="K21" s="73"/>
      <c r="L21" s="74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75">
        <f>IF(ISNUMBER($I21),1-$I21,"")</f>
        <v>1</v>
      </c>
    </row>
    <row r="22" spans="1:19" ht="15.95" customHeight="1">
      <c r="A22" s="81">
        <v>16919</v>
      </c>
      <c r="B22" s="82"/>
      <c r="C22" s="26" t="s">
        <v>18</v>
      </c>
      <c r="D22" s="27">
        <f>IF(ISNUMBER($G22),SUM(D18:D21),"")</f>
        <v>282</v>
      </c>
      <c r="E22" s="28">
        <f>IF(ISNUMBER($G22),SUM(E18:E21),"")</f>
        <v>70</v>
      </c>
      <c r="F22" s="28">
        <f>IF(ISNUMBER($G22),SUM(F18:F21),"")</f>
        <v>21</v>
      </c>
      <c r="G22" s="29">
        <f>IF(SUM($G18:$G21)+SUM($Q18:$Q21)&gt;0,SUM(G18:G21),"")</f>
        <v>352</v>
      </c>
      <c r="H22" s="27">
        <f>IF(ISNUMBER($G22),SUM(H18:H21),"")</f>
        <v>1</v>
      </c>
      <c r="I22" s="76"/>
      <c r="K22" s="81">
        <v>15338</v>
      </c>
      <c r="L22" s="82"/>
      <c r="M22" s="26" t="s">
        <v>18</v>
      </c>
      <c r="N22" s="27">
        <f>IF(ISNUMBER($G22),SUM(N18:N21),"")</f>
        <v>253</v>
      </c>
      <c r="O22" s="28">
        <f>IF(ISNUMBER($G22),SUM(O18:O21),"")</f>
        <v>106</v>
      </c>
      <c r="P22" s="28">
        <f>IF(ISNUMBER($G22),SUM(P18:P21),"")</f>
        <v>12</v>
      </c>
      <c r="Q22" s="29">
        <f>IF(SUM($G18:$G21)+SUM($Q18:$Q21)&gt;0,SUM(Q18:Q21),"")</f>
        <v>359</v>
      </c>
      <c r="R22" s="27">
        <f>IF(ISNUMBER($G22),SUM(R18:R21),"")</f>
        <v>1</v>
      </c>
      <c r="S22" s="76"/>
    </row>
    <row r="23" spans="1:19" ht="12.95" customHeight="1">
      <c r="A23" s="77" t="s">
        <v>21</v>
      </c>
      <c r="B23" s="78"/>
      <c r="C23" s="10">
        <v>1</v>
      </c>
      <c r="D23" s="11">
        <v>141</v>
      </c>
      <c r="E23" s="12">
        <v>53</v>
      </c>
      <c r="F23" s="12">
        <v>1</v>
      </c>
      <c r="G23" s="13">
        <f>IF(AND(ISBLANK(D23),ISBLANK(E23)),"",D23+E23)</f>
        <v>194</v>
      </c>
      <c r="H23" s="14">
        <f>IF(OR(ISNUMBER($G23),ISNUMBER($Q23)),(SIGN(N($G23)-N($Q23))+1)/2,"")</f>
        <v>1</v>
      </c>
      <c r="I23" s="15"/>
      <c r="K23" s="77" t="s">
        <v>33</v>
      </c>
      <c r="L23" s="78"/>
      <c r="M23" s="10">
        <v>1</v>
      </c>
      <c r="N23" s="11">
        <v>134</v>
      </c>
      <c r="O23" s="12">
        <v>44</v>
      </c>
      <c r="P23" s="12">
        <v>7</v>
      </c>
      <c r="Q23" s="13">
        <f>IF(AND(ISBLANK(N23),ISBLANK(O23)),"",N23+O23)</f>
        <v>178</v>
      </c>
      <c r="R23" s="14">
        <f>IF(ISNUMBER($H23),1-$H23,"")</f>
        <v>0</v>
      </c>
      <c r="S23" s="15"/>
    </row>
    <row r="24" spans="1:19" ht="12.95" customHeight="1">
      <c r="A24" s="79"/>
      <c r="B24" s="80"/>
      <c r="C24" s="16">
        <v>2</v>
      </c>
      <c r="D24" s="17">
        <v>146</v>
      </c>
      <c r="E24" s="18">
        <v>63</v>
      </c>
      <c r="F24" s="18">
        <v>4</v>
      </c>
      <c r="G24" s="19">
        <f>IF(AND(ISBLANK(D24),ISBLANK(E24)),"",D24+E24)</f>
        <v>209</v>
      </c>
      <c r="H24" s="20">
        <f>IF(OR(ISNUMBER($G24),ISNUMBER($Q24)),(SIGN(N($G24)-N($Q24))+1)/2,"")</f>
        <v>0</v>
      </c>
      <c r="I24" s="15"/>
      <c r="K24" s="79"/>
      <c r="L24" s="80"/>
      <c r="M24" s="16">
        <v>2</v>
      </c>
      <c r="N24" s="17">
        <v>149</v>
      </c>
      <c r="O24" s="18">
        <v>62</v>
      </c>
      <c r="P24" s="18">
        <v>2</v>
      </c>
      <c r="Q24" s="19">
        <f>IF(AND(ISBLANK(N24),ISBLANK(O24)),"",N24+O24)</f>
        <v>211</v>
      </c>
      <c r="R24" s="20">
        <f>IF(ISNUMBER($H24),1-$H24,"")</f>
        <v>1</v>
      </c>
      <c r="S24" s="15"/>
    </row>
    <row r="25" spans="1:19" ht="12.95" customHeight="1">
      <c r="A25" s="71" t="s">
        <v>34</v>
      </c>
      <c r="B25" s="72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71" t="s">
        <v>35</v>
      </c>
      <c r="L25" s="72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>
      <c r="A26" s="73"/>
      <c r="B26" s="74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75">
        <f>IF(ISNUMBER(H27),(SIGN(1000*($H27-$R27)+$G27-$Q27)+1)/2,"")</f>
        <v>1</v>
      </c>
      <c r="K26" s="73"/>
      <c r="L26" s="74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75">
        <f>IF(ISNUMBER($I26),1-$I26,"")</f>
        <v>0</v>
      </c>
    </row>
    <row r="27" spans="1:19" ht="15.95" customHeight="1">
      <c r="A27" s="81">
        <v>19841</v>
      </c>
      <c r="B27" s="82"/>
      <c r="C27" s="26" t="s">
        <v>18</v>
      </c>
      <c r="D27" s="27">
        <f>IF(ISNUMBER($G27),SUM(D23:D26),"")</f>
        <v>287</v>
      </c>
      <c r="E27" s="28">
        <f>IF(ISNUMBER($G27),SUM(E23:E26),"")</f>
        <v>116</v>
      </c>
      <c r="F27" s="28">
        <f>IF(ISNUMBER($G27),SUM(F23:F26),"")</f>
        <v>5</v>
      </c>
      <c r="G27" s="29">
        <f>IF(SUM($G23:$G26)+SUM($Q23:$Q26)&gt;0,SUM(G23:G26),"")</f>
        <v>403</v>
      </c>
      <c r="H27" s="27">
        <f>IF(ISNUMBER($G27),SUM(H23:H26),"")</f>
        <v>1</v>
      </c>
      <c r="I27" s="76"/>
      <c r="K27" s="81">
        <v>965</v>
      </c>
      <c r="L27" s="82"/>
      <c r="M27" s="26" t="s">
        <v>18</v>
      </c>
      <c r="N27" s="27">
        <f>IF(ISNUMBER($G27),SUM(N23:N26),"")</f>
        <v>283</v>
      </c>
      <c r="O27" s="28">
        <f>IF(ISNUMBER($G27),SUM(O23:O26),"")</f>
        <v>106</v>
      </c>
      <c r="P27" s="28">
        <f>IF(ISNUMBER($G27),SUM(P23:P26),"")</f>
        <v>9</v>
      </c>
      <c r="Q27" s="29">
        <f>IF(SUM($G23:$G26)+SUM($Q23:$Q26)&gt;0,SUM(Q23:Q26),"")</f>
        <v>389</v>
      </c>
      <c r="R27" s="27">
        <f>IF(ISNUMBER($G27),SUM(R23:R26),"")</f>
        <v>1</v>
      </c>
      <c r="S27" s="76"/>
    </row>
    <row r="28" spans="1:19" ht="12.95" customHeight="1">
      <c r="A28" s="77" t="s">
        <v>29</v>
      </c>
      <c r="B28" s="78"/>
      <c r="C28" s="10">
        <v>1</v>
      </c>
      <c r="D28" s="11">
        <v>128</v>
      </c>
      <c r="E28" s="12">
        <v>69</v>
      </c>
      <c r="F28" s="12">
        <v>2</v>
      </c>
      <c r="G28" s="13">
        <f>IF(AND(ISBLANK(D28),ISBLANK(E28)),"",D28+E28)</f>
        <v>197</v>
      </c>
      <c r="H28" s="14">
        <f>IF(OR(ISNUMBER($G28),ISNUMBER($Q28)),(SIGN(N($G28)-N($Q28))+1)/2,"")</f>
        <v>0</v>
      </c>
      <c r="I28" s="15"/>
      <c r="K28" s="77" t="s">
        <v>26</v>
      </c>
      <c r="L28" s="78"/>
      <c r="M28" s="10">
        <v>1</v>
      </c>
      <c r="N28" s="11">
        <v>152</v>
      </c>
      <c r="O28" s="12">
        <v>50</v>
      </c>
      <c r="P28" s="12">
        <v>5</v>
      </c>
      <c r="Q28" s="13">
        <f>IF(AND(ISBLANK(N28),ISBLANK(O28)),"",N28+O28)</f>
        <v>202</v>
      </c>
      <c r="R28" s="14">
        <f>IF(ISNUMBER($H28),1-$H28,"")</f>
        <v>1</v>
      </c>
      <c r="S28" s="15"/>
    </row>
    <row r="29" spans="1:19" ht="12.95" customHeight="1">
      <c r="A29" s="79"/>
      <c r="B29" s="80"/>
      <c r="C29" s="16">
        <v>2</v>
      </c>
      <c r="D29" s="17">
        <v>143</v>
      </c>
      <c r="E29" s="18">
        <v>62</v>
      </c>
      <c r="F29" s="18">
        <v>1</v>
      </c>
      <c r="G29" s="19">
        <f>IF(AND(ISBLANK(D29),ISBLANK(E29)),"",D29+E29)</f>
        <v>205</v>
      </c>
      <c r="H29" s="20">
        <f>IF(OR(ISNUMBER($G29),ISNUMBER($Q29)),(SIGN(N($G29)-N($Q29))+1)/2,"")</f>
        <v>1</v>
      </c>
      <c r="I29" s="15"/>
      <c r="K29" s="79"/>
      <c r="L29" s="80"/>
      <c r="M29" s="16">
        <v>2</v>
      </c>
      <c r="N29" s="17">
        <v>139</v>
      </c>
      <c r="O29" s="18">
        <v>53</v>
      </c>
      <c r="P29" s="18">
        <v>6</v>
      </c>
      <c r="Q29" s="19">
        <f>IF(AND(ISBLANK(N29),ISBLANK(O29)),"",N29+O29)</f>
        <v>192</v>
      </c>
      <c r="R29" s="20">
        <f>IF(ISNUMBER($H29),1-$H29,"")</f>
        <v>0</v>
      </c>
      <c r="S29" s="15"/>
    </row>
    <row r="30" spans="1:19" ht="12.95" customHeight="1">
      <c r="A30" s="71" t="s">
        <v>24</v>
      </c>
      <c r="B30" s="72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1" t="s">
        <v>36</v>
      </c>
      <c r="L30" s="72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>
      <c r="A31" s="73"/>
      <c r="B31" s="74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5">
        <f>IF(ISNUMBER(H32),(SIGN(1000*($H32-$R32)+$G32-$Q32)+1)/2,"")</f>
        <v>1</v>
      </c>
      <c r="K31" s="73"/>
      <c r="L31" s="74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5">
        <f>IF(ISNUMBER($I31),1-$I31,"")</f>
        <v>0</v>
      </c>
    </row>
    <row r="32" spans="1:19" ht="15.95" customHeight="1">
      <c r="A32" s="81">
        <v>16920</v>
      </c>
      <c r="B32" s="82"/>
      <c r="C32" s="26" t="s">
        <v>18</v>
      </c>
      <c r="D32" s="27">
        <f>IF(ISNUMBER($G32),SUM(D28:D31),"")</f>
        <v>271</v>
      </c>
      <c r="E32" s="28">
        <f>IF(ISNUMBER($G32),SUM(E28:E31),"")</f>
        <v>131</v>
      </c>
      <c r="F32" s="28">
        <f>IF(ISNUMBER($G32),SUM(F28:F31),"")</f>
        <v>3</v>
      </c>
      <c r="G32" s="29">
        <f>IF(SUM($G28:$G31)+SUM($Q28:$Q31)&gt;0,SUM(G28:G31),"")</f>
        <v>402</v>
      </c>
      <c r="H32" s="27">
        <f>IF(ISNUMBER($G32),SUM(H28:H31),"")</f>
        <v>1</v>
      </c>
      <c r="I32" s="76"/>
      <c r="K32" s="81">
        <v>964</v>
      </c>
      <c r="L32" s="82"/>
      <c r="M32" s="26" t="s">
        <v>18</v>
      </c>
      <c r="N32" s="27">
        <f>IF(ISNUMBER($G32),SUM(N28:N31),"")</f>
        <v>291</v>
      </c>
      <c r="O32" s="28">
        <f>IF(ISNUMBER($G32),SUM(O28:O31),"")</f>
        <v>103</v>
      </c>
      <c r="P32" s="28">
        <f>IF(ISNUMBER($G32),SUM(P28:P31),"")</f>
        <v>11</v>
      </c>
      <c r="Q32" s="29">
        <f>IF(SUM($G28:$G31)+SUM($Q28:$Q31)&gt;0,SUM(Q28:Q31),"")</f>
        <v>394</v>
      </c>
      <c r="R32" s="27">
        <f>IF(ISNUMBER($G32),SUM(R28:R31),"")</f>
        <v>1</v>
      </c>
      <c r="S32" s="76"/>
    </row>
    <row r="33" spans="1:19" ht="12.95" customHeight="1">
      <c r="A33" s="77" t="s">
        <v>25</v>
      </c>
      <c r="B33" s="78"/>
      <c r="C33" s="10">
        <v>1</v>
      </c>
      <c r="D33" s="11">
        <v>124</v>
      </c>
      <c r="E33" s="12">
        <v>61</v>
      </c>
      <c r="F33" s="12">
        <v>7</v>
      </c>
      <c r="G33" s="13">
        <f>IF(AND(ISBLANK(D33),ISBLANK(E33)),"",D33+E33)</f>
        <v>185</v>
      </c>
      <c r="H33" s="14">
        <f>IF(OR(ISNUMBER($G33),ISNUMBER($Q33)),(SIGN(N($G33)-N($Q33))+1)/2,"")</f>
        <v>0</v>
      </c>
      <c r="I33" s="15"/>
      <c r="K33" s="77" t="s">
        <v>26</v>
      </c>
      <c r="L33" s="78"/>
      <c r="M33" s="10">
        <v>1</v>
      </c>
      <c r="N33" s="11">
        <v>119</v>
      </c>
      <c r="O33" s="12">
        <v>70</v>
      </c>
      <c r="P33" s="12">
        <v>1</v>
      </c>
      <c r="Q33" s="13">
        <f>IF(AND(ISBLANK(N33),ISBLANK(O33)),"",N33+O33)</f>
        <v>189</v>
      </c>
      <c r="R33" s="14">
        <f>IF(ISNUMBER($H33),1-$H33,"")</f>
        <v>1</v>
      </c>
      <c r="S33" s="15"/>
    </row>
    <row r="34" spans="1:19" ht="12.95" customHeight="1">
      <c r="A34" s="79"/>
      <c r="B34" s="80"/>
      <c r="C34" s="16">
        <v>2</v>
      </c>
      <c r="D34" s="17">
        <v>142</v>
      </c>
      <c r="E34" s="18">
        <v>51</v>
      </c>
      <c r="F34" s="18">
        <v>3</v>
      </c>
      <c r="G34" s="19">
        <f>IF(AND(ISBLANK(D34),ISBLANK(E34)),"",D34+E34)</f>
        <v>193</v>
      </c>
      <c r="H34" s="20">
        <f>IF(OR(ISNUMBER($G34),ISNUMBER($Q34)),(SIGN(N($G34)-N($Q34))+1)/2,"")</f>
        <v>1</v>
      </c>
      <c r="I34" s="15"/>
      <c r="K34" s="79"/>
      <c r="L34" s="80"/>
      <c r="M34" s="16">
        <v>2</v>
      </c>
      <c r="N34" s="17">
        <v>137</v>
      </c>
      <c r="O34" s="18">
        <v>42</v>
      </c>
      <c r="P34" s="18">
        <v>8</v>
      </c>
      <c r="Q34" s="19">
        <f>IF(AND(ISBLANK(N34),ISBLANK(O34)),"",N34+O34)</f>
        <v>179</v>
      </c>
      <c r="R34" s="20">
        <f>IF(ISNUMBER($H34),1-$H34,"")</f>
        <v>0</v>
      </c>
      <c r="S34" s="15"/>
    </row>
    <row r="35" spans="1:19" ht="12.95" customHeight="1">
      <c r="A35" s="71" t="s">
        <v>27</v>
      </c>
      <c r="B35" s="72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1" t="s">
        <v>37</v>
      </c>
      <c r="L35" s="72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>
      <c r="A36" s="73"/>
      <c r="B36" s="74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5">
        <f>IF(ISNUMBER(H37),(SIGN(1000*($H37-$R37)+$G37-$Q37)+1)/2,"")</f>
        <v>1</v>
      </c>
      <c r="K36" s="73"/>
      <c r="L36" s="74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5">
        <f>IF(ISNUMBER($I36),1-$I36,"")</f>
        <v>0</v>
      </c>
    </row>
    <row r="37" spans="1:19" ht="15.95" customHeight="1">
      <c r="A37" s="81">
        <v>1025</v>
      </c>
      <c r="B37" s="82"/>
      <c r="C37" s="26" t="s">
        <v>18</v>
      </c>
      <c r="D37" s="27">
        <f>IF(ISNUMBER($G37),SUM(D33:D36),"")</f>
        <v>266</v>
      </c>
      <c r="E37" s="28">
        <f>IF(ISNUMBER($G37),SUM(E33:E36),"")</f>
        <v>112</v>
      </c>
      <c r="F37" s="28">
        <f>IF(ISNUMBER($G37),SUM(F33:F36),"")</f>
        <v>10</v>
      </c>
      <c r="G37" s="29">
        <f>IF(SUM($G33:$G36)+SUM($Q33:$Q36)&gt;0,SUM(G33:G36),"")</f>
        <v>378</v>
      </c>
      <c r="H37" s="27">
        <f>IF(ISNUMBER($G37),SUM(H33:H36),"")</f>
        <v>1</v>
      </c>
      <c r="I37" s="76"/>
      <c r="K37" s="81">
        <v>5984</v>
      </c>
      <c r="L37" s="82"/>
      <c r="M37" s="26" t="s">
        <v>18</v>
      </c>
      <c r="N37" s="27">
        <f>IF(ISNUMBER($G37),SUM(N33:N36),"")</f>
        <v>256</v>
      </c>
      <c r="O37" s="28">
        <f>IF(ISNUMBER($G37),SUM(O33:O36),"")</f>
        <v>112</v>
      </c>
      <c r="P37" s="28">
        <f>IF(ISNUMBER($G37),SUM(P33:P36),"")</f>
        <v>9</v>
      </c>
      <c r="Q37" s="29">
        <f>IF(SUM($G33:$G36)+SUM($Q33:$Q36)&gt;0,SUM(Q33:Q36),"")</f>
        <v>368</v>
      </c>
      <c r="R37" s="27">
        <f>IF(ISNUMBER($G37),SUM(R33:R36),"")</f>
        <v>1</v>
      </c>
      <c r="S37" s="76"/>
    </row>
    <row r="38" spans="1:19" ht="5.0999999999999996" customHeight="1"/>
    <row r="39" spans="1:19" ht="20.100000000000001" customHeight="1">
      <c r="A39" s="30"/>
      <c r="B39" s="31"/>
      <c r="C39" s="32" t="s">
        <v>38</v>
      </c>
      <c r="D39" s="33">
        <f>IF(ISNUMBER($G39),SUM(D12,D17,D22,D27,D32,D37),"")</f>
        <v>1694</v>
      </c>
      <c r="E39" s="34">
        <f>IF(ISNUMBER($G39),SUM(E12,E17,E22,E27,E32,E37),"")</f>
        <v>665</v>
      </c>
      <c r="F39" s="34">
        <f>IF(ISNUMBER($G39),SUM(F12,F17,F22,F27,F32,F37),"")</f>
        <v>58</v>
      </c>
      <c r="G39" s="35">
        <f>IF(SUM($G$8:$G$37)+SUM($Q$8:$Q$37)&gt;0,SUM(G12,G17,G22,G27,G32,G37),"")</f>
        <v>2359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2</v>
      </c>
      <c r="K39" s="30"/>
      <c r="L39" s="31"/>
      <c r="M39" s="32" t="s">
        <v>38</v>
      </c>
      <c r="N39" s="33">
        <f>IF(ISNUMBER($G39),SUM(N12,N17,N22,N27,N32,N37),"")</f>
        <v>1610</v>
      </c>
      <c r="O39" s="34">
        <f>IF(ISNUMBER($G39),SUM(O12,O17,O22,O27,O32,O37),"")</f>
        <v>642</v>
      </c>
      <c r="P39" s="34">
        <f>IF(ISNUMBER($G39),SUM(P12,P17,P22,P27,P32,P37),"")</f>
        <v>56</v>
      </c>
      <c r="Q39" s="35">
        <f>IF(SUM($G$8:$G$37)+SUM($Q$8:$Q$37)&gt;0,SUM(Q12,Q17,Q22,Q27,Q32,Q37),"")</f>
        <v>2252</v>
      </c>
      <c r="R39" s="36">
        <f>IF(SUM($G$8:$G$37)+SUM($Q$8:$Q$37)&gt;0,SUM(R12,R17,R22,R27,R32,R37),"")</f>
        <v>4</v>
      </c>
      <c r="S39" s="37">
        <f>IF(ISNUMBER($I39),IF(COUNT(S$11,S$16,S$21,S$26,S$31,S$36)&gt;3,2,1)-$I39,"")</f>
        <v>0</v>
      </c>
    </row>
    <row r="40" spans="1:19" ht="5.0999999999999996" customHeight="1"/>
    <row r="41" spans="1:19" ht="18" customHeight="1">
      <c r="A41" s="38"/>
      <c r="B41" s="42" t="s">
        <v>39</v>
      </c>
      <c r="C41" s="115" t="s">
        <v>40</v>
      </c>
      <c r="D41" s="115"/>
      <c r="E41" s="115"/>
      <c r="G41" s="104" t="s">
        <v>41</v>
      </c>
      <c r="H41" s="104"/>
      <c r="I41" s="39">
        <f>IF(ISNUMBER(I$39),SUM(I11,I16,I21,I26,I31,I36,I39),"")</f>
        <v>7</v>
      </c>
      <c r="K41" s="38"/>
      <c r="L41" s="42" t="s">
        <v>39</v>
      </c>
      <c r="M41" s="115" t="s">
        <v>42</v>
      </c>
      <c r="N41" s="115"/>
      <c r="O41" s="115"/>
      <c r="Q41" s="104" t="s">
        <v>41</v>
      </c>
      <c r="R41" s="104"/>
      <c r="S41" s="39">
        <f>IF(ISNUMBER(S$39),SUM(S11,S16,S21,S26,S31,S36,S39),"")</f>
        <v>1</v>
      </c>
    </row>
    <row r="42" spans="1:19" ht="18" customHeight="1">
      <c r="A42" s="38"/>
      <c r="B42" s="42" t="s">
        <v>43</v>
      </c>
      <c r="C42" s="116"/>
      <c r="D42" s="116"/>
      <c r="E42" s="116"/>
      <c r="G42" s="41"/>
      <c r="H42" s="41"/>
      <c r="I42" s="41"/>
      <c r="K42" s="38"/>
      <c r="L42" s="42" t="s">
        <v>43</v>
      </c>
      <c r="M42" s="116"/>
      <c r="N42" s="116"/>
      <c r="O42" s="116"/>
      <c r="Q42" s="41"/>
      <c r="R42" s="41"/>
      <c r="S42" s="41"/>
    </row>
    <row r="43" spans="1:19" ht="20.100000000000001" customHeight="1">
      <c r="A43" s="42" t="s">
        <v>44</v>
      </c>
      <c r="B43" s="42" t="s">
        <v>45</v>
      </c>
      <c r="C43" s="117"/>
      <c r="D43" s="117"/>
      <c r="E43" s="117"/>
      <c r="F43" s="117"/>
      <c r="G43" s="117"/>
      <c r="H43" s="117"/>
      <c r="I43" s="42"/>
      <c r="J43" s="42"/>
      <c r="K43" s="42" t="s">
        <v>46</v>
      </c>
      <c r="L43" s="117"/>
      <c r="M43" s="117"/>
      <c r="O43" s="42" t="s">
        <v>43</v>
      </c>
      <c r="P43" s="117"/>
      <c r="Q43" s="117"/>
      <c r="R43" s="117"/>
      <c r="S43" s="117"/>
    </row>
    <row r="44" spans="1:19" ht="9.9499999999999993" customHeight="1">
      <c r="E44" s="38"/>
      <c r="H44" s="38"/>
    </row>
    <row r="45" spans="1:19" ht="30" customHeight="1">
      <c r="A45" s="40" t="str">
        <f>"Technické podmínky utkání:   " &amp; $B$3 &amp; IF(ISBLANK($B$3),""," – ") &amp; $L$3</f>
        <v>Technické podmínky utkání:   KK Slavia D – TJ Radlice</v>
      </c>
    </row>
    <row r="46" spans="1:19" ht="20.100000000000001" customHeight="1">
      <c r="B46" s="2" t="s">
        <v>47</v>
      </c>
      <c r="C46" s="112" t="s">
        <v>48</v>
      </c>
      <c r="D46" s="112"/>
      <c r="I46" s="2" t="s">
        <v>49</v>
      </c>
      <c r="J46" s="112">
        <v>22</v>
      </c>
      <c r="K46" s="112"/>
    </row>
    <row r="47" spans="1:19" ht="20.100000000000001" customHeight="1">
      <c r="B47" s="2" t="s">
        <v>50</v>
      </c>
      <c r="C47" s="113" t="s">
        <v>51</v>
      </c>
      <c r="D47" s="113"/>
      <c r="I47" s="2" t="s">
        <v>52</v>
      </c>
      <c r="J47" s="113">
        <v>3</v>
      </c>
      <c r="K47" s="113"/>
      <c r="P47" s="2" t="s">
        <v>53</v>
      </c>
      <c r="Q47" s="108" t="s">
        <v>54</v>
      </c>
      <c r="R47" s="108"/>
      <c r="S47" s="108"/>
    </row>
    <row r="48" spans="1:19" ht="9.9499999999999993" customHeight="1"/>
    <row r="49" spans="1:19" ht="15" customHeight="1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7"/>
    </row>
    <row r="50" spans="1:19" ht="81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1"/>
    </row>
    <row r="51" spans="1:19" ht="5.0999999999999996" customHeight="1"/>
    <row r="52" spans="1:19" ht="15" customHeight="1">
      <c r="A52" s="105" t="s">
        <v>56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</row>
    <row r="53" spans="1:19" ht="6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>
      <c r="A55" s="52"/>
      <c r="B55" s="59" t="s">
        <v>57</v>
      </c>
      <c r="C55" s="46"/>
      <c r="D55" s="47"/>
      <c r="E55" s="59" t="s">
        <v>58</v>
      </c>
      <c r="F55" s="46"/>
      <c r="G55" s="46"/>
      <c r="H55" s="46"/>
      <c r="I55" s="47"/>
      <c r="J55" s="44"/>
      <c r="K55" s="54"/>
      <c r="L55" s="59" t="s">
        <v>57</v>
      </c>
      <c r="M55" s="46"/>
      <c r="N55" s="47"/>
      <c r="O55" s="59" t="s">
        <v>58</v>
      </c>
      <c r="P55" s="46"/>
      <c r="Q55" s="46"/>
      <c r="R55" s="46"/>
      <c r="S55" s="57"/>
    </row>
    <row r="56" spans="1:19" ht="21" customHeight="1">
      <c r="A56" s="53" t="s">
        <v>59</v>
      </c>
      <c r="B56" s="48" t="s">
        <v>60</v>
      </c>
      <c r="C56" s="49"/>
      <c r="D56" s="50" t="s">
        <v>61</v>
      </c>
      <c r="E56" s="48" t="s">
        <v>60</v>
      </c>
      <c r="F56" s="51"/>
      <c r="G56" s="51"/>
      <c r="H56" s="55"/>
      <c r="I56" s="50" t="s">
        <v>61</v>
      </c>
      <c r="J56" s="44"/>
      <c r="K56" s="56" t="s">
        <v>59</v>
      </c>
      <c r="L56" s="48" t="s">
        <v>60</v>
      </c>
      <c r="M56" s="49"/>
      <c r="N56" s="50" t="s">
        <v>61</v>
      </c>
      <c r="O56" s="48" t="s">
        <v>60</v>
      </c>
      <c r="P56" s="51"/>
      <c r="Q56" s="51"/>
      <c r="R56" s="55"/>
      <c r="S56" s="58" t="s">
        <v>61</v>
      </c>
    </row>
    <row r="57" spans="1:19" ht="21" customHeight="1">
      <c r="A57" s="67"/>
      <c r="B57" s="118"/>
      <c r="C57" s="119"/>
      <c r="D57" s="68"/>
      <c r="E57" s="118"/>
      <c r="F57" s="120"/>
      <c r="G57" s="120"/>
      <c r="H57" s="119"/>
      <c r="I57" s="68"/>
      <c r="J57" s="44"/>
      <c r="K57" s="69"/>
      <c r="L57" s="118"/>
      <c r="M57" s="119"/>
      <c r="N57" s="68"/>
      <c r="O57" s="118"/>
      <c r="P57" s="120"/>
      <c r="Q57" s="120"/>
      <c r="R57" s="119"/>
      <c r="S57" s="70"/>
    </row>
    <row r="58" spans="1:19" ht="21" customHeight="1">
      <c r="A58" s="67"/>
      <c r="B58" s="118"/>
      <c r="C58" s="119"/>
      <c r="D58" s="68"/>
      <c r="E58" s="118"/>
      <c r="F58" s="120"/>
      <c r="G58" s="120"/>
      <c r="H58" s="119"/>
      <c r="I58" s="68"/>
      <c r="J58" s="44"/>
      <c r="K58" s="69"/>
      <c r="L58" s="118"/>
      <c r="M58" s="119"/>
      <c r="N58" s="68"/>
      <c r="O58" s="118"/>
      <c r="P58" s="120"/>
      <c r="Q58" s="120"/>
      <c r="R58" s="119"/>
      <c r="S58" s="70"/>
    </row>
    <row r="59" spans="1:19" ht="12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19" ht="5.0999999999999996" customHeight="1"/>
    <row r="61" spans="1:19" ht="15" customHeight="1">
      <c r="A61" s="105" t="s">
        <v>62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7"/>
    </row>
    <row r="62" spans="1:19" ht="81" customHeight="1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1"/>
    </row>
    <row r="63" spans="1:19" ht="5.0999999999999996" customHeight="1"/>
    <row r="64" spans="1:19" ht="15" customHeight="1">
      <c r="A64" s="105" t="s">
        <v>63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7"/>
    </row>
    <row r="65" spans="1:19" ht="81" customHeight="1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1"/>
    </row>
    <row r="66" spans="1:19" ht="30" customHeight="1">
      <c r="A66" s="65"/>
      <c r="B66" s="66" t="s">
        <v>64</v>
      </c>
      <c r="C66" s="114" t="s">
        <v>65</v>
      </c>
      <c r="D66" s="114"/>
      <c r="E66" s="114"/>
      <c r="F66" s="114"/>
      <c r="G66" s="114"/>
      <c r="H66" s="114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C41:E41"/>
    <mergeCell ref="C42:E42"/>
    <mergeCell ref="C43:H43"/>
    <mergeCell ref="L43:M43"/>
    <mergeCell ref="M42:O42"/>
    <mergeCell ref="M41:O41"/>
    <mergeCell ref="H5:I5"/>
    <mergeCell ref="A30:B31"/>
    <mergeCell ref="A32:B32"/>
    <mergeCell ref="I31:I32"/>
    <mergeCell ref="K23:L24"/>
    <mergeCell ref="K28:L29"/>
    <mergeCell ref="K30:L31"/>
    <mergeCell ref="K32:L32"/>
    <mergeCell ref="K27:L27"/>
    <mergeCell ref="A27:B27"/>
    <mergeCell ref="A8:B9"/>
    <mergeCell ref="A28:B29"/>
    <mergeCell ref="C5:C6"/>
    <mergeCell ref="D5:G5"/>
    <mergeCell ref="A5:B5"/>
    <mergeCell ref="A6:B6"/>
    <mergeCell ref="A22:B22"/>
    <mergeCell ref="A23:B24"/>
    <mergeCell ref="A25:B26"/>
    <mergeCell ref="L3:S3"/>
    <mergeCell ref="L1:N1"/>
    <mergeCell ref="O1:P1"/>
    <mergeCell ref="Q1:S1"/>
    <mergeCell ref="B3:I3"/>
    <mergeCell ref="B1:C2"/>
    <mergeCell ref="D1:I1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K13:L14"/>
    <mergeCell ref="A10:B11"/>
    <mergeCell ref="A12:B12"/>
    <mergeCell ref="A13:B14"/>
    <mergeCell ref="I26:I27"/>
    <mergeCell ref="R5:S5"/>
    <mergeCell ref="K8:L9"/>
    <mergeCell ref="K10:L11"/>
    <mergeCell ref="M5:M6"/>
    <mergeCell ref="K5:L5"/>
    <mergeCell ref="K6:L6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37:L37"/>
    <mergeCell ref="S21:S22"/>
    <mergeCell ref="K18:L19"/>
    <mergeCell ref="K20:L21"/>
    <mergeCell ref="K22:L22"/>
    <mergeCell ref="K15:L16"/>
    <mergeCell ref="A33:B34"/>
    <mergeCell ref="I36:I37"/>
  </mergeCells>
  <dataValidations count="5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8C000000}">
      <formula1>0</formula1>
      <formula2>99999</formula2>
    </dataValidation>
    <dataValidation type="whole" allowBlank="1" showInputMessage="1" showErrorMessage="1" sqref="K57:K58 A57:A58" xr:uid="{00000000-0002-0000-0000-0000AC000000}">
      <formula1>1</formula1>
      <formula2>200</formula2>
    </dataValidation>
    <dataValidation type="date" allowBlank="1" showInputMessage="1" showErrorMessage="1" sqref="Q1:S1" xr:uid="{00000000-0002-0000-0000-0000B4000000}">
      <formula1>36526</formula1>
      <formula2>73050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CC3E-BC46-4102-94E8-2604C86FE038}">
  <sheetPr>
    <pageSetUpPr fitToPage="1"/>
  </sheetPr>
  <dimension ref="A1:T66"/>
  <sheetViews>
    <sheetView showGridLines="0" showRowColHeaders="0" workbookViewId="0">
      <selection activeCell="A2" sqref="A2"/>
    </sheetView>
  </sheetViews>
  <sheetFormatPr defaultRowHeight="12.75"/>
  <cols>
    <col min="1" max="1" width="10.7109375" style="122" customWidth="1"/>
    <col min="2" max="2" width="15.7109375" style="122" customWidth="1"/>
    <col min="3" max="3" width="5.7109375" style="122" customWidth="1"/>
    <col min="4" max="5" width="6.7109375" style="122" customWidth="1"/>
    <col min="6" max="6" width="4.7109375" style="122" customWidth="1"/>
    <col min="7" max="7" width="6.7109375" style="122" customWidth="1"/>
    <col min="8" max="8" width="6.28515625" style="122" customWidth="1"/>
    <col min="9" max="9" width="6.7109375" style="122" customWidth="1"/>
    <col min="10" max="10" width="1.7109375" style="122" customWidth="1"/>
    <col min="11" max="11" width="10.7109375" style="122" customWidth="1"/>
    <col min="12" max="12" width="15.7109375" style="122" customWidth="1"/>
    <col min="13" max="13" width="5.7109375" style="122" customWidth="1"/>
    <col min="14" max="15" width="6.7109375" style="122" customWidth="1"/>
    <col min="16" max="16" width="4.7109375" style="122" customWidth="1"/>
    <col min="17" max="17" width="6.7109375" style="122" customWidth="1"/>
    <col min="18" max="18" width="6.28515625" style="122" customWidth="1"/>
    <col min="19" max="19" width="6.7109375" style="122" customWidth="1"/>
    <col min="20" max="20" width="9.140625" style="122" customWidth="1"/>
    <col min="21" max="16384" width="9.140625" style="121"/>
  </cols>
  <sheetData>
    <row r="1" spans="1:19" ht="26.25" customHeight="1">
      <c r="B1" s="239" t="s">
        <v>0</v>
      </c>
      <c r="C1" s="239"/>
      <c r="D1" s="238" t="s">
        <v>1</v>
      </c>
      <c r="E1" s="238"/>
      <c r="F1" s="238"/>
      <c r="G1" s="238"/>
      <c r="H1" s="238"/>
      <c r="I1" s="238"/>
      <c r="K1" s="162" t="s">
        <v>2</v>
      </c>
      <c r="L1" s="237" t="s">
        <v>98</v>
      </c>
      <c r="M1" s="237"/>
      <c r="N1" s="237"/>
      <c r="O1" s="236" t="s">
        <v>4</v>
      </c>
      <c r="P1" s="236"/>
      <c r="Q1" s="235" t="s">
        <v>97</v>
      </c>
      <c r="R1" s="234"/>
      <c r="S1" s="234"/>
    </row>
    <row r="2" spans="1:19" ht="6" customHeight="1" thickBot="1">
      <c r="B2" s="233"/>
      <c r="C2" s="233"/>
    </row>
    <row r="3" spans="1:19" ht="20.100000000000001" customHeight="1" thickBot="1">
      <c r="A3" s="232" t="s">
        <v>6</v>
      </c>
      <c r="B3" s="231" t="s">
        <v>96</v>
      </c>
      <c r="C3" s="230"/>
      <c r="D3" s="230"/>
      <c r="E3" s="230"/>
      <c r="F3" s="230"/>
      <c r="G3" s="230"/>
      <c r="H3" s="230"/>
      <c r="I3" s="229"/>
      <c r="K3" s="232" t="s">
        <v>8</v>
      </c>
      <c r="L3" s="231" t="s">
        <v>95</v>
      </c>
      <c r="M3" s="230"/>
      <c r="N3" s="230"/>
      <c r="O3" s="230"/>
      <c r="P3" s="230"/>
      <c r="Q3" s="230"/>
      <c r="R3" s="230"/>
      <c r="S3" s="229"/>
    </row>
    <row r="4" spans="1:19" ht="5.0999999999999996" customHeight="1" thickBot="1"/>
    <row r="5" spans="1:19" ht="12.95" customHeight="1">
      <c r="A5" s="228" t="s">
        <v>10</v>
      </c>
      <c r="B5" s="227"/>
      <c r="C5" s="226" t="s">
        <v>11</v>
      </c>
      <c r="D5" s="225" t="s">
        <v>12</v>
      </c>
      <c r="E5" s="224"/>
      <c r="F5" s="224"/>
      <c r="G5" s="223"/>
      <c r="H5" s="222" t="s">
        <v>13</v>
      </c>
      <c r="I5" s="221"/>
      <c r="K5" s="228" t="s">
        <v>10</v>
      </c>
      <c r="L5" s="227"/>
      <c r="M5" s="226" t="s">
        <v>11</v>
      </c>
      <c r="N5" s="225" t="s">
        <v>12</v>
      </c>
      <c r="O5" s="224"/>
      <c r="P5" s="224"/>
      <c r="Q5" s="223"/>
      <c r="R5" s="222" t="s">
        <v>13</v>
      </c>
      <c r="S5" s="221"/>
    </row>
    <row r="6" spans="1:19" ht="12.95" customHeight="1" thickBot="1">
      <c r="A6" s="220" t="s">
        <v>14</v>
      </c>
      <c r="B6" s="219"/>
      <c r="C6" s="218"/>
      <c r="D6" s="217" t="s">
        <v>15</v>
      </c>
      <c r="E6" s="216" t="s">
        <v>16</v>
      </c>
      <c r="F6" s="216" t="s">
        <v>17</v>
      </c>
      <c r="G6" s="215" t="s">
        <v>18</v>
      </c>
      <c r="H6" s="214" t="s">
        <v>19</v>
      </c>
      <c r="I6" s="213" t="s">
        <v>20</v>
      </c>
      <c r="K6" s="220" t="s">
        <v>14</v>
      </c>
      <c r="L6" s="219"/>
      <c r="M6" s="218"/>
      <c r="N6" s="217" t="s">
        <v>15</v>
      </c>
      <c r="O6" s="216" t="s">
        <v>16</v>
      </c>
      <c r="P6" s="216" t="s">
        <v>17</v>
      </c>
      <c r="Q6" s="215" t="s">
        <v>18</v>
      </c>
      <c r="R6" s="214" t="s">
        <v>19</v>
      </c>
      <c r="S6" s="213" t="s">
        <v>20</v>
      </c>
    </row>
    <row r="7" spans="1:19" ht="5.0999999999999996" customHeight="1" thickBot="1"/>
    <row r="8" spans="1:19" ht="12.95" customHeight="1">
      <c r="A8" s="212" t="s">
        <v>94</v>
      </c>
      <c r="B8" s="211"/>
      <c r="C8" s="210">
        <v>1</v>
      </c>
      <c r="D8" s="209">
        <v>136</v>
      </c>
      <c r="E8" s="208">
        <v>62</v>
      </c>
      <c r="F8" s="208">
        <v>4</v>
      </c>
      <c r="G8" s="207">
        <f>IF(AND(ISBLANK(D8),ISBLANK(E8)),"",D8+E8)</f>
        <v>198</v>
      </c>
      <c r="H8" s="206">
        <f>IF(OR(ISNUMBER($G8),ISNUMBER($Q8)),(SIGN(N($G8)-N($Q8))+1)/2,"")</f>
        <v>0</v>
      </c>
      <c r="I8" s="196"/>
      <c r="K8" s="212" t="s">
        <v>93</v>
      </c>
      <c r="L8" s="211"/>
      <c r="M8" s="210">
        <v>1</v>
      </c>
      <c r="N8" s="209">
        <v>156</v>
      </c>
      <c r="O8" s="208">
        <v>52</v>
      </c>
      <c r="P8" s="208">
        <v>9</v>
      </c>
      <c r="Q8" s="207">
        <f>IF(AND(ISBLANK(N8),ISBLANK(O8)),"",N8+O8)</f>
        <v>208</v>
      </c>
      <c r="R8" s="206">
        <f>IF(ISNUMBER($H8),1-$H8,"")</f>
        <v>1</v>
      </c>
      <c r="S8" s="196"/>
    </row>
    <row r="9" spans="1:19" ht="12.95" customHeight="1">
      <c r="A9" s="205"/>
      <c r="B9" s="204"/>
      <c r="C9" s="201">
        <v>2</v>
      </c>
      <c r="D9" s="200">
        <v>133</v>
      </c>
      <c r="E9" s="199">
        <v>43</v>
      </c>
      <c r="F9" s="199">
        <v>7</v>
      </c>
      <c r="G9" s="198">
        <f>IF(AND(ISBLANK(D9),ISBLANK(E9)),"",D9+E9)</f>
        <v>176</v>
      </c>
      <c r="H9" s="197">
        <f>IF(OR(ISNUMBER($G9),ISNUMBER($Q9)),(SIGN(N($G9)-N($Q9))+1)/2,"")</f>
        <v>0</v>
      </c>
      <c r="I9" s="196"/>
      <c r="K9" s="205"/>
      <c r="L9" s="204"/>
      <c r="M9" s="201">
        <v>2</v>
      </c>
      <c r="N9" s="200">
        <v>149</v>
      </c>
      <c r="O9" s="199">
        <v>51</v>
      </c>
      <c r="P9" s="199">
        <v>8</v>
      </c>
      <c r="Q9" s="198">
        <f>IF(AND(ISBLANK(N9),ISBLANK(O9)),"",N9+O9)</f>
        <v>200</v>
      </c>
      <c r="R9" s="197">
        <f>IF(ISNUMBER($H9),1-$H9,"")</f>
        <v>1</v>
      </c>
      <c r="S9" s="196"/>
    </row>
    <row r="10" spans="1:19" ht="12.95" customHeight="1" thickBot="1">
      <c r="A10" s="203" t="s">
        <v>92</v>
      </c>
      <c r="B10" s="202"/>
      <c r="C10" s="201">
        <v>3</v>
      </c>
      <c r="D10" s="200"/>
      <c r="E10" s="199"/>
      <c r="F10" s="199"/>
      <c r="G10" s="198" t="str">
        <f>IF(AND(ISBLANK(D10),ISBLANK(E10)),"",D10+E10)</f>
        <v/>
      </c>
      <c r="H10" s="197" t="str">
        <f>IF(OR(ISNUMBER($G10),ISNUMBER($Q10)),(SIGN(N($G10)-N($Q10))+1)/2,"")</f>
        <v/>
      </c>
      <c r="I10" s="196"/>
      <c r="K10" s="203" t="s">
        <v>91</v>
      </c>
      <c r="L10" s="202"/>
      <c r="M10" s="201">
        <v>3</v>
      </c>
      <c r="N10" s="200"/>
      <c r="O10" s="199"/>
      <c r="P10" s="199"/>
      <c r="Q10" s="198" t="str">
        <f>IF(AND(ISBLANK(N10),ISBLANK(O10)),"",N10+O10)</f>
        <v/>
      </c>
      <c r="R10" s="197" t="str">
        <f>IF(ISNUMBER($H10),1-$H10,"")</f>
        <v/>
      </c>
      <c r="S10" s="196"/>
    </row>
    <row r="11" spans="1:19" ht="12.95" customHeight="1">
      <c r="A11" s="195"/>
      <c r="B11" s="194"/>
      <c r="C11" s="193">
        <v>4</v>
      </c>
      <c r="D11" s="192"/>
      <c r="E11" s="191"/>
      <c r="F11" s="191"/>
      <c r="G11" s="190" t="str">
        <f>IF(AND(ISBLANK(D11),ISBLANK(E11)),"",D11+E11)</f>
        <v/>
      </c>
      <c r="H11" s="189" t="str">
        <f>IF(OR(ISNUMBER($G11),ISNUMBER($Q11)),(SIGN(N($G11)-N($Q11))+1)/2,"")</f>
        <v/>
      </c>
      <c r="I11" s="188">
        <f>IF(ISNUMBER(H12),(SIGN(1000*($H12-$R12)+$G12-$Q12)+1)/2,"")</f>
        <v>0</v>
      </c>
      <c r="K11" s="195"/>
      <c r="L11" s="194"/>
      <c r="M11" s="193">
        <v>4</v>
      </c>
      <c r="N11" s="192"/>
      <c r="O11" s="191"/>
      <c r="P11" s="191"/>
      <c r="Q11" s="190" t="str">
        <f>IF(AND(ISBLANK(N11),ISBLANK(O11)),"",N11+O11)</f>
        <v/>
      </c>
      <c r="R11" s="189" t="str">
        <f>IF(ISNUMBER($H11),1-$H11,"")</f>
        <v/>
      </c>
      <c r="S11" s="188">
        <f>IF(ISNUMBER($I11),1-$I11,"")</f>
        <v>1</v>
      </c>
    </row>
    <row r="12" spans="1:19" ht="15.95" customHeight="1" thickBot="1">
      <c r="A12" s="187">
        <v>22831</v>
      </c>
      <c r="B12" s="186"/>
      <c r="C12" s="185" t="s">
        <v>18</v>
      </c>
      <c r="D12" s="182">
        <f>IF(ISNUMBER($G12),SUM(D8:D11),"")</f>
        <v>269</v>
      </c>
      <c r="E12" s="184">
        <f>IF(ISNUMBER($G12),SUM(E8:E11),"")</f>
        <v>105</v>
      </c>
      <c r="F12" s="184">
        <f>IF(ISNUMBER($G12),SUM(F8:F11),"")</f>
        <v>11</v>
      </c>
      <c r="G12" s="183">
        <f>IF(SUM($G8:$G11)+SUM($Q8:$Q11)&gt;0,SUM(G8:G11),"")</f>
        <v>374</v>
      </c>
      <c r="H12" s="182">
        <f>IF(ISNUMBER($G12),SUM(H8:H11),"")</f>
        <v>0</v>
      </c>
      <c r="I12" s="181"/>
      <c r="K12" s="187">
        <v>22752</v>
      </c>
      <c r="L12" s="186"/>
      <c r="M12" s="185" t="s">
        <v>18</v>
      </c>
      <c r="N12" s="182">
        <f>IF(ISNUMBER($G12),SUM(N8:N11),"")</f>
        <v>305</v>
      </c>
      <c r="O12" s="184">
        <f>IF(ISNUMBER($G12),SUM(O8:O11),"")</f>
        <v>103</v>
      </c>
      <c r="P12" s="184">
        <f>IF(ISNUMBER($G12),SUM(P8:P11),"")</f>
        <v>17</v>
      </c>
      <c r="Q12" s="183">
        <f>IF(SUM($G8:$G11)+SUM($Q8:$Q11)&gt;0,SUM(Q8:Q11),"")</f>
        <v>408</v>
      </c>
      <c r="R12" s="182">
        <f>IF(ISNUMBER($G12),SUM(R8:R11),"")</f>
        <v>2</v>
      </c>
      <c r="S12" s="181"/>
    </row>
    <row r="13" spans="1:19" ht="12.95" customHeight="1">
      <c r="A13" s="212" t="s">
        <v>90</v>
      </c>
      <c r="B13" s="211"/>
      <c r="C13" s="210">
        <v>1</v>
      </c>
      <c r="D13" s="209">
        <v>128</v>
      </c>
      <c r="E13" s="208">
        <v>54</v>
      </c>
      <c r="F13" s="208">
        <v>7</v>
      </c>
      <c r="G13" s="207">
        <f>IF(AND(ISBLANK(D13),ISBLANK(E13)),"",D13+E13)</f>
        <v>182</v>
      </c>
      <c r="H13" s="206">
        <f>IF(OR(ISNUMBER($G13),ISNUMBER($Q13)),(SIGN(N($G13)-N($Q13))+1)/2,"")</f>
        <v>1</v>
      </c>
      <c r="I13" s="196"/>
      <c r="K13" s="212" t="s">
        <v>89</v>
      </c>
      <c r="L13" s="211"/>
      <c r="M13" s="210">
        <v>1</v>
      </c>
      <c r="N13" s="209">
        <v>108</v>
      </c>
      <c r="O13" s="208">
        <v>44</v>
      </c>
      <c r="P13" s="208">
        <v>8</v>
      </c>
      <c r="Q13" s="207">
        <f>IF(AND(ISBLANK(N13),ISBLANK(O13)),"",N13+O13)</f>
        <v>152</v>
      </c>
      <c r="R13" s="206">
        <f>IF(ISNUMBER($H13),1-$H13,"")</f>
        <v>0</v>
      </c>
      <c r="S13" s="196"/>
    </row>
    <row r="14" spans="1:19" ht="12.95" customHeight="1">
      <c r="A14" s="205"/>
      <c r="B14" s="204"/>
      <c r="C14" s="201">
        <v>2</v>
      </c>
      <c r="D14" s="200">
        <v>152</v>
      </c>
      <c r="E14" s="199">
        <v>54</v>
      </c>
      <c r="F14" s="199">
        <v>7</v>
      </c>
      <c r="G14" s="198">
        <f>IF(AND(ISBLANK(D14),ISBLANK(E14)),"",D14+E14)</f>
        <v>206</v>
      </c>
      <c r="H14" s="197">
        <f>IF(OR(ISNUMBER($G14),ISNUMBER($Q14)),(SIGN(N($G14)-N($Q14))+1)/2,"")</f>
        <v>1</v>
      </c>
      <c r="I14" s="196"/>
      <c r="K14" s="205"/>
      <c r="L14" s="204"/>
      <c r="M14" s="201">
        <v>2</v>
      </c>
      <c r="N14" s="200">
        <v>140</v>
      </c>
      <c r="O14" s="199">
        <v>33</v>
      </c>
      <c r="P14" s="199">
        <v>13</v>
      </c>
      <c r="Q14" s="198">
        <f>IF(AND(ISBLANK(N14),ISBLANK(O14)),"",N14+O14)</f>
        <v>173</v>
      </c>
      <c r="R14" s="197">
        <f>IF(ISNUMBER($H14),1-$H14,"")</f>
        <v>0</v>
      </c>
      <c r="S14" s="196"/>
    </row>
    <row r="15" spans="1:19" ht="12.95" customHeight="1" thickBot="1">
      <c r="A15" s="203" t="s">
        <v>75</v>
      </c>
      <c r="B15" s="202"/>
      <c r="C15" s="201">
        <v>3</v>
      </c>
      <c r="D15" s="200"/>
      <c r="E15" s="199"/>
      <c r="F15" s="199"/>
      <c r="G15" s="198" t="str">
        <f>IF(AND(ISBLANK(D15),ISBLANK(E15)),"",D15+E15)</f>
        <v/>
      </c>
      <c r="H15" s="197" t="str">
        <f>IF(OR(ISNUMBER($G15),ISNUMBER($Q15)),(SIGN(N($G15)-N($Q15))+1)/2,"")</f>
        <v/>
      </c>
      <c r="I15" s="196"/>
      <c r="K15" s="203" t="s">
        <v>23</v>
      </c>
      <c r="L15" s="202"/>
      <c r="M15" s="201">
        <v>3</v>
      </c>
      <c r="N15" s="200"/>
      <c r="O15" s="199"/>
      <c r="P15" s="199"/>
      <c r="Q15" s="198" t="str">
        <f>IF(AND(ISBLANK(N15),ISBLANK(O15)),"",N15+O15)</f>
        <v/>
      </c>
      <c r="R15" s="197" t="str">
        <f>IF(ISNUMBER($H15),1-$H15,"")</f>
        <v/>
      </c>
      <c r="S15" s="196"/>
    </row>
    <row r="16" spans="1:19" ht="12.95" customHeight="1">
      <c r="A16" s="195"/>
      <c r="B16" s="194"/>
      <c r="C16" s="193">
        <v>4</v>
      </c>
      <c r="D16" s="192"/>
      <c r="E16" s="191"/>
      <c r="F16" s="191"/>
      <c r="G16" s="190" t="str">
        <f>IF(AND(ISBLANK(D16),ISBLANK(E16)),"",D16+E16)</f>
        <v/>
      </c>
      <c r="H16" s="189" t="str">
        <f>IF(OR(ISNUMBER($G16),ISNUMBER($Q16)),(SIGN(N($G16)-N($Q16))+1)/2,"")</f>
        <v/>
      </c>
      <c r="I16" s="188">
        <f>IF(ISNUMBER(H17),(SIGN(1000*($H17-$R17)+$G17-$Q17)+1)/2,"")</f>
        <v>1</v>
      </c>
      <c r="K16" s="195"/>
      <c r="L16" s="194"/>
      <c r="M16" s="193">
        <v>4</v>
      </c>
      <c r="N16" s="192"/>
      <c r="O16" s="191"/>
      <c r="P16" s="191"/>
      <c r="Q16" s="190" t="str">
        <f>IF(AND(ISBLANK(N16),ISBLANK(O16)),"",N16+O16)</f>
        <v/>
      </c>
      <c r="R16" s="189" t="str">
        <f>IF(ISNUMBER($H16),1-$H16,"")</f>
        <v/>
      </c>
      <c r="S16" s="188">
        <f>IF(ISNUMBER($I16),1-$I16,"")</f>
        <v>0</v>
      </c>
    </row>
    <row r="17" spans="1:19" ht="15.95" customHeight="1" thickBot="1">
      <c r="A17" s="187">
        <v>23948</v>
      </c>
      <c r="B17" s="186"/>
      <c r="C17" s="185" t="s">
        <v>18</v>
      </c>
      <c r="D17" s="182">
        <f>IF(ISNUMBER($G17),SUM(D13:D16),"")</f>
        <v>280</v>
      </c>
      <c r="E17" s="184">
        <f>IF(ISNUMBER($G17),SUM(E13:E16),"")</f>
        <v>108</v>
      </c>
      <c r="F17" s="184">
        <f>IF(ISNUMBER($G17),SUM(F13:F16),"")</f>
        <v>14</v>
      </c>
      <c r="G17" s="183">
        <f>IF(SUM($G13:$G16)+SUM($Q13:$Q16)&gt;0,SUM(G13:G16),"")</f>
        <v>388</v>
      </c>
      <c r="H17" s="182">
        <f>IF(ISNUMBER($G17),SUM(H13:H16),"")</f>
        <v>2</v>
      </c>
      <c r="I17" s="181"/>
      <c r="K17" s="187">
        <v>25320</v>
      </c>
      <c r="L17" s="186"/>
      <c r="M17" s="185" t="s">
        <v>18</v>
      </c>
      <c r="N17" s="182">
        <f>IF(ISNUMBER($G17),SUM(N13:N16),"")</f>
        <v>248</v>
      </c>
      <c r="O17" s="184">
        <f>IF(ISNUMBER($G17),SUM(O13:O16),"")</f>
        <v>77</v>
      </c>
      <c r="P17" s="184">
        <f>IF(ISNUMBER($G17),SUM(P13:P16),"")</f>
        <v>21</v>
      </c>
      <c r="Q17" s="183">
        <f>IF(SUM($G13:$G16)+SUM($Q13:$Q16)&gt;0,SUM(Q13:Q16),"")</f>
        <v>325</v>
      </c>
      <c r="R17" s="182">
        <f>IF(ISNUMBER($G17),SUM(R13:R16),"")</f>
        <v>0</v>
      </c>
      <c r="S17" s="181"/>
    </row>
    <row r="18" spans="1:19" ht="12.95" customHeight="1">
      <c r="A18" s="212" t="s">
        <v>88</v>
      </c>
      <c r="B18" s="211"/>
      <c r="C18" s="210">
        <v>1</v>
      </c>
      <c r="D18" s="209">
        <v>133</v>
      </c>
      <c r="E18" s="208">
        <v>90</v>
      </c>
      <c r="F18" s="208">
        <v>0</v>
      </c>
      <c r="G18" s="207">
        <f>IF(AND(ISBLANK(D18),ISBLANK(E18)),"",D18+E18)</f>
        <v>223</v>
      </c>
      <c r="H18" s="206">
        <f>IF(OR(ISNUMBER($G18),ISNUMBER($Q18)),(SIGN(N($G18)-N($Q18))+1)/2,"")</f>
        <v>1</v>
      </c>
      <c r="I18" s="196"/>
      <c r="K18" s="212" t="s">
        <v>87</v>
      </c>
      <c r="L18" s="211"/>
      <c r="M18" s="210">
        <v>1</v>
      </c>
      <c r="N18" s="209">
        <v>140</v>
      </c>
      <c r="O18" s="208">
        <v>61</v>
      </c>
      <c r="P18" s="208">
        <v>5</v>
      </c>
      <c r="Q18" s="207">
        <f>IF(AND(ISBLANK(N18),ISBLANK(O18)),"",N18+O18)</f>
        <v>201</v>
      </c>
      <c r="R18" s="206">
        <f>IF(ISNUMBER($H18),1-$H18,"")</f>
        <v>0</v>
      </c>
      <c r="S18" s="196"/>
    </row>
    <row r="19" spans="1:19" ht="12.95" customHeight="1">
      <c r="A19" s="205"/>
      <c r="B19" s="204"/>
      <c r="C19" s="201">
        <v>2</v>
      </c>
      <c r="D19" s="200">
        <v>159</v>
      </c>
      <c r="E19" s="199">
        <v>96</v>
      </c>
      <c r="F19" s="199">
        <v>5</v>
      </c>
      <c r="G19" s="198">
        <f>IF(AND(ISBLANK(D19),ISBLANK(E19)),"",D19+E19)</f>
        <v>255</v>
      </c>
      <c r="H19" s="197">
        <f>IF(OR(ISNUMBER($G19),ISNUMBER($Q19)),(SIGN(N($G19)-N($Q19))+1)/2,"")</f>
        <v>1</v>
      </c>
      <c r="I19" s="196"/>
      <c r="K19" s="205"/>
      <c r="L19" s="204"/>
      <c r="M19" s="201">
        <v>2</v>
      </c>
      <c r="N19" s="200">
        <v>132</v>
      </c>
      <c r="O19" s="199">
        <v>53</v>
      </c>
      <c r="P19" s="199">
        <v>5</v>
      </c>
      <c r="Q19" s="198">
        <f>IF(AND(ISBLANK(N19),ISBLANK(O19)),"",N19+O19)</f>
        <v>185</v>
      </c>
      <c r="R19" s="197">
        <f>IF(ISNUMBER($H19),1-$H19,"")</f>
        <v>0</v>
      </c>
      <c r="S19" s="196"/>
    </row>
    <row r="20" spans="1:19" ht="12.95" customHeight="1" thickBot="1">
      <c r="A20" s="203" t="s">
        <v>86</v>
      </c>
      <c r="B20" s="202"/>
      <c r="C20" s="201">
        <v>3</v>
      </c>
      <c r="D20" s="200"/>
      <c r="E20" s="199"/>
      <c r="F20" s="199"/>
      <c r="G20" s="198" t="str">
        <f>IF(AND(ISBLANK(D20),ISBLANK(E20)),"",D20+E20)</f>
        <v/>
      </c>
      <c r="H20" s="197" t="str">
        <f>IF(OR(ISNUMBER($G20),ISNUMBER($Q20)),(SIGN(N($G20)-N($Q20))+1)/2,"")</f>
        <v/>
      </c>
      <c r="I20" s="196"/>
      <c r="K20" s="203" t="s">
        <v>31</v>
      </c>
      <c r="L20" s="202"/>
      <c r="M20" s="201">
        <v>3</v>
      </c>
      <c r="N20" s="200"/>
      <c r="O20" s="199"/>
      <c r="P20" s="199"/>
      <c r="Q20" s="198" t="str">
        <f>IF(AND(ISBLANK(N20),ISBLANK(O20)),"",N20+O20)</f>
        <v/>
      </c>
      <c r="R20" s="197" t="str">
        <f>IF(ISNUMBER($H20),1-$H20,"")</f>
        <v/>
      </c>
      <c r="S20" s="196"/>
    </row>
    <row r="21" spans="1:19" ht="12.95" customHeight="1">
      <c r="A21" s="195"/>
      <c r="B21" s="194"/>
      <c r="C21" s="193">
        <v>4</v>
      </c>
      <c r="D21" s="192"/>
      <c r="E21" s="191"/>
      <c r="F21" s="191"/>
      <c r="G21" s="190" t="str">
        <f>IF(AND(ISBLANK(D21),ISBLANK(E21)),"",D21+E21)</f>
        <v/>
      </c>
      <c r="H21" s="189" t="str">
        <f>IF(OR(ISNUMBER($G21),ISNUMBER($Q21)),(SIGN(N($G21)-N($Q21))+1)/2,"")</f>
        <v/>
      </c>
      <c r="I21" s="188">
        <f>IF(ISNUMBER(H22),(SIGN(1000*($H22-$R22)+$G22-$Q22)+1)/2,"")</f>
        <v>1</v>
      </c>
      <c r="K21" s="195"/>
      <c r="L21" s="194"/>
      <c r="M21" s="193">
        <v>4</v>
      </c>
      <c r="N21" s="192"/>
      <c r="O21" s="191"/>
      <c r="P21" s="191"/>
      <c r="Q21" s="190" t="str">
        <f>IF(AND(ISBLANK(N21),ISBLANK(O21)),"",N21+O21)</f>
        <v/>
      </c>
      <c r="R21" s="189" t="str">
        <f>IF(ISNUMBER($H21),1-$H21,"")</f>
        <v/>
      </c>
      <c r="S21" s="188">
        <f>IF(ISNUMBER($I21),1-$I21,"")</f>
        <v>0</v>
      </c>
    </row>
    <row r="22" spans="1:19" ht="15.95" customHeight="1" thickBot="1">
      <c r="A22" s="187">
        <v>23392</v>
      </c>
      <c r="B22" s="186"/>
      <c r="C22" s="185" t="s">
        <v>18</v>
      </c>
      <c r="D22" s="182">
        <f>IF(ISNUMBER($G22),SUM(D18:D21),"")</f>
        <v>292</v>
      </c>
      <c r="E22" s="184">
        <f>IF(ISNUMBER($G22),SUM(E18:E21),"")</f>
        <v>186</v>
      </c>
      <c r="F22" s="184">
        <f>IF(ISNUMBER($G22),SUM(F18:F21),"")</f>
        <v>5</v>
      </c>
      <c r="G22" s="183">
        <f>IF(SUM($G18:$G21)+SUM($Q18:$Q21)&gt;0,SUM(G18:G21),"")</f>
        <v>478</v>
      </c>
      <c r="H22" s="182">
        <f>IF(ISNUMBER($G22),SUM(H18:H21),"")</f>
        <v>2</v>
      </c>
      <c r="I22" s="181"/>
      <c r="K22" s="187">
        <v>1248</v>
      </c>
      <c r="L22" s="186"/>
      <c r="M22" s="185" t="s">
        <v>18</v>
      </c>
      <c r="N22" s="182">
        <f>IF(ISNUMBER($G22),SUM(N18:N21),"")</f>
        <v>272</v>
      </c>
      <c r="O22" s="184">
        <f>IF(ISNUMBER($G22),SUM(O18:O21),"")</f>
        <v>114</v>
      </c>
      <c r="P22" s="184">
        <f>IF(ISNUMBER($G22),SUM(P18:P21),"")</f>
        <v>10</v>
      </c>
      <c r="Q22" s="183">
        <f>IF(SUM($G18:$G21)+SUM($Q18:$Q21)&gt;0,SUM(Q18:Q21),"")</f>
        <v>386</v>
      </c>
      <c r="R22" s="182">
        <f>IF(ISNUMBER($G22),SUM(R18:R21),"")</f>
        <v>0</v>
      </c>
      <c r="S22" s="181"/>
    </row>
    <row r="23" spans="1:19" ht="12.95" customHeight="1">
      <c r="A23" s="212" t="s">
        <v>85</v>
      </c>
      <c r="B23" s="211"/>
      <c r="C23" s="210">
        <v>1</v>
      </c>
      <c r="D23" s="209">
        <v>141</v>
      </c>
      <c r="E23" s="208">
        <v>63</v>
      </c>
      <c r="F23" s="208">
        <v>6</v>
      </c>
      <c r="G23" s="207">
        <f>IF(AND(ISBLANK(D23),ISBLANK(E23)),"",D23+E23)</f>
        <v>204</v>
      </c>
      <c r="H23" s="206">
        <f>IF(OR(ISNUMBER($G23),ISNUMBER($Q23)),(SIGN(N($G23)-N($Q23))+1)/2,"")</f>
        <v>1</v>
      </c>
      <c r="I23" s="196"/>
      <c r="K23" s="212" t="s">
        <v>84</v>
      </c>
      <c r="L23" s="211"/>
      <c r="M23" s="210">
        <v>1</v>
      </c>
      <c r="N23" s="209">
        <v>133</v>
      </c>
      <c r="O23" s="208">
        <v>67</v>
      </c>
      <c r="P23" s="208">
        <v>7</v>
      </c>
      <c r="Q23" s="207">
        <f>IF(AND(ISBLANK(N23),ISBLANK(O23)),"",N23+O23)</f>
        <v>200</v>
      </c>
      <c r="R23" s="206">
        <f>IF(ISNUMBER($H23),1-$H23,"")</f>
        <v>0</v>
      </c>
      <c r="S23" s="196"/>
    </row>
    <row r="24" spans="1:19" ht="12.95" customHeight="1">
      <c r="A24" s="205"/>
      <c r="B24" s="204"/>
      <c r="C24" s="201">
        <v>2</v>
      </c>
      <c r="D24" s="200">
        <v>163</v>
      </c>
      <c r="E24" s="199">
        <v>52</v>
      </c>
      <c r="F24" s="199">
        <v>1</v>
      </c>
      <c r="G24" s="198">
        <f>IF(AND(ISBLANK(D24),ISBLANK(E24)),"",D24+E24)</f>
        <v>215</v>
      </c>
      <c r="H24" s="197">
        <f>IF(OR(ISNUMBER($G24),ISNUMBER($Q24)),(SIGN(N($G24)-N($Q24))+1)/2,"")</f>
        <v>1</v>
      </c>
      <c r="I24" s="196"/>
      <c r="K24" s="205"/>
      <c r="L24" s="204"/>
      <c r="M24" s="201">
        <v>2</v>
      </c>
      <c r="N24" s="200">
        <v>148</v>
      </c>
      <c r="O24" s="199">
        <v>59</v>
      </c>
      <c r="P24" s="199">
        <v>4</v>
      </c>
      <c r="Q24" s="198">
        <f>IF(AND(ISBLANK(N24),ISBLANK(O24)),"",N24+O24)</f>
        <v>207</v>
      </c>
      <c r="R24" s="197">
        <f>IF(ISNUMBER($H24),1-$H24,"")</f>
        <v>0</v>
      </c>
      <c r="S24" s="196"/>
    </row>
    <row r="25" spans="1:19" ht="12.95" customHeight="1" thickBot="1">
      <c r="A25" s="203" t="s">
        <v>83</v>
      </c>
      <c r="B25" s="202"/>
      <c r="C25" s="201">
        <v>3</v>
      </c>
      <c r="D25" s="200"/>
      <c r="E25" s="199"/>
      <c r="F25" s="199"/>
      <c r="G25" s="198" t="str">
        <f>IF(AND(ISBLANK(D25),ISBLANK(E25)),"",D25+E25)</f>
        <v/>
      </c>
      <c r="H25" s="197" t="str">
        <f>IF(OR(ISNUMBER($G25),ISNUMBER($Q25)),(SIGN(N($G25)-N($Q25))+1)/2,"")</f>
        <v/>
      </c>
      <c r="I25" s="196"/>
      <c r="K25" s="203" t="s">
        <v>82</v>
      </c>
      <c r="L25" s="202"/>
      <c r="M25" s="201">
        <v>3</v>
      </c>
      <c r="N25" s="200"/>
      <c r="O25" s="199"/>
      <c r="P25" s="199"/>
      <c r="Q25" s="198" t="str">
        <f>IF(AND(ISBLANK(N25),ISBLANK(O25)),"",N25+O25)</f>
        <v/>
      </c>
      <c r="R25" s="197" t="str">
        <f>IF(ISNUMBER($H25),1-$H25,"")</f>
        <v/>
      </c>
      <c r="S25" s="196"/>
    </row>
    <row r="26" spans="1:19" ht="12.95" customHeight="1">
      <c r="A26" s="195"/>
      <c r="B26" s="194"/>
      <c r="C26" s="193">
        <v>4</v>
      </c>
      <c r="D26" s="192"/>
      <c r="E26" s="191"/>
      <c r="F26" s="191"/>
      <c r="G26" s="190" t="str">
        <f>IF(AND(ISBLANK(D26),ISBLANK(E26)),"",D26+E26)</f>
        <v/>
      </c>
      <c r="H26" s="189" t="str">
        <f>IF(OR(ISNUMBER($G26),ISNUMBER($Q26)),(SIGN(N($G26)-N($Q26))+1)/2,"")</f>
        <v/>
      </c>
      <c r="I26" s="188">
        <f>IF(ISNUMBER(H27),(SIGN(1000*($H27-$R27)+$G27-$Q27)+1)/2,"")</f>
        <v>1</v>
      </c>
      <c r="K26" s="195"/>
      <c r="L26" s="194"/>
      <c r="M26" s="193">
        <v>4</v>
      </c>
      <c r="N26" s="192"/>
      <c r="O26" s="191"/>
      <c r="P26" s="191"/>
      <c r="Q26" s="190" t="str">
        <f>IF(AND(ISBLANK(N26),ISBLANK(O26)),"",N26+O26)</f>
        <v/>
      </c>
      <c r="R26" s="189" t="str">
        <f>IF(ISNUMBER($H26),1-$H26,"")</f>
        <v/>
      </c>
      <c r="S26" s="188">
        <f>IF(ISNUMBER($I26),1-$I26,"")</f>
        <v>0</v>
      </c>
    </row>
    <row r="27" spans="1:19" ht="15.95" customHeight="1" thickBot="1">
      <c r="A27" s="187">
        <v>14590</v>
      </c>
      <c r="B27" s="186"/>
      <c r="C27" s="185" t="s">
        <v>18</v>
      </c>
      <c r="D27" s="182">
        <f>IF(ISNUMBER($G27),SUM(D23:D26),"")</f>
        <v>304</v>
      </c>
      <c r="E27" s="184">
        <f>IF(ISNUMBER($G27),SUM(E23:E26),"")</f>
        <v>115</v>
      </c>
      <c r="F27" s="184">
        <f>IF(ISNUMBER($G27),SUM(F23:F26),"")</f>
        <v>7</v>
      </c>
      <c r="G27" s="183">
        <f>IF(SUM($G23:$G26)+SUM($Q23:$Q26)&gt;0,SUM(G23:G26),"")</f>
        <v>419</v>
      </c>
      <c r="H27" s="182">
        <f>IF(ISNUMBER($G27),SUM(H23:H26),"")</f>
        <v>2</v>
      </c>
      <c r="I27" s="181"/>
      <c r="K27" s="187">
        <v>24657</v>
      </c>
      <c r="L27" s="186"/>
      <c r="M27" s="185" t="s">
        <v>18</v>
      </c>
      <c r="N27" s="182">
        <f>IF(ISNUMBER($G27),SUM(N23:N26),"")</f>
        <v>281</v>
      </c>
      <c r="O27" s="184">
        <f>IF(ISNUMBER($G27),SUM(O23:O26),"")</f>
        <v>126</v>
      </c>
      <c r="P27" s="184">
        <f>IF(ISNUMBER($G27),SUM(P23:P26),"")</f>
        <v>11</v>
      </c>
      <c r="Q27" s="183">
        <f>IF(SUM($G23:$G26)+SUM($Q23:$Q26)&gt;0,SUM(Q23:Q26),"")</f>
        <v>407</v>
      </c>
      <c r="R27" s="182">
        <f>IF(ISNUMBER($G27),SUM(R23:R26),"")</f>
        <v>0</v>
      </c>
      <c r="S27" s="181"/>
    </row>
    <row r="28" spans="1:19" ht="12.95" customHeight="1">
      <c r="A28" s="212" t="s">
        <v>81</v>
      </c>
      <c r="B28" s="211"/>
      <c r="C28" s="210">
        <v>1</v>
      </c>
      <c r="D28" s="209">
        <v>139</v>
      </c>
      <c r="E28" s="208">
        <v>62</v>
      </c>
      <c r="F28" s="208">
        <v>3</v>
      </c>
      <c r="G28" s="207">
        <f>IF(AND(ISBLANK(D28),ISBLANK(E28)),"",D28+E28)</f>
        <v>201</v>
      </c>
      <c r="H28" s="206">
        <f>IF(OR(ISNUMBER($G28),ISNUMBER($Q28)),(SIGN(N($G28)-N($Q28))+1)/2,"")</f>
        <v>0</v>
      </c>
      <c r="I28" s="196"/>
      <c r="K28" s="212" t="s">
        <v>80</v>
      </c>
      <c r="L28" s="211"/>
      <c r="M28" s="210">
        <v>1</v>
      </c>
      <c r="N28" s="209">
        <v>155</v>
      </c>
      <c r="O28" s="208">
        <v>59</v>
      </c>
      <c r="P28" s="208">
        <v>7</v>
      </c>
      <c r="Q28" s="207">
        <f>IF(AND(ISBLANK(N28),ISBLANK(O28)),"",N28+O28)</f>
        <v>214</v>
      </c>
      <c r="R28" s="206">
        <f>IF(ISNUMBER($H28),1-$H28,"")</f>
        <v>1</v>
      </c>
      <c r="S28" s="196"/>
    </row>
    <row r="29" spans="1:19" ht="12.95" customHeight="1">
      <c r="A29" s="205"/>
      <c r="B29" s="204"/>
      <c r="C29" s="201">
        <v>2</v>
      </c>
      <c r="D29" s="200">
        <v>138</v>
      </c>
      <c r="E29" s="199">
        <v>81</v>
      </c>
      <c r="F29" s="199">
        <v>3</v>
      </c>
      <c r="G29" s="198">
        <f>IF(AND(ISBLANK(D29),ISBLANK(E29)),"",D29+E29)</f>
        <v>219</v>
      </c>
      <c r="H29" s="197">
        <f>IF(OR(ISNUMBER($G29),ISNUMBER($Q29)),(SIGN(N($G29)-N($Q29))+1)/2,"")</f>
        <v>1</v>
      </c>
      <c r="I29" s="196"/>
      <c r="K29" s="205"/>
      <c r="L29" s="204"/>
      <c r="M29" s="201">
        <v>2</v>
      </c>
      <c r="N29" s="200">
        <v>153</v>
      </c>
      <c r="O29" s="199">
        <v>44</v>
      </c>
      <c r="P29" s="199">
        <v>8</v>
      </c>
      <c r="Q29" s="198">
        <f>IF(AND(ISBLANK(N29),ISBLANK(O29)),"",N29+O29)</f>
        <v>197</v>
      </c>
      <c r="R29" s="197">
        <f>IF(ISNUMBER($H29),1-$H29,"")</f>
        <v>0</v>
      </c>
      <c r="S29" s="196"/>
    </row>
    <row r="30" spans="1:19" ht="12.95" customHeight="1" thickBot="1">
      <c r="A30" s="203" t="s">
        <v>79</v>
      </c>
      <c r="B30" s="202"/>
      <c r="C30" s="201">
        <v>3</v>
      </c>
      <c r="D30" s="200"/>
      <c r="E30" s="199"/>
      <c r="F30" s="199"/>
      <c r="G30" s="198" t="str">
        <f>IF(AND(ISBLANK(D30),ISBLANK(E30)),"",D30+E30)</f>
        <v/>
      </c>
      <c r="H30" s="197" t="str">
        <f>IF(OR(ISNUMBER($G30),ISNUMBER($Q30)),(SIGN(N($G30)-N($Q30))+1)/2,"")</f>
        <v/>
      </c>
      <c r="I30" s="196"/>
      <c r="K30" s="203" t="s">
        <v>78</v>
      </c>
      <c r="L30" s="202"/>
      <c r="M30" s="201">
        <v>3</v>
      </c>
      <c r="N30" s="200"/>
      <c r="O30" s="199"/>
      <c r="P30" s="199"/>
      <c r="Q30" s="198" t="str">
        <f>IF(AND(ISBLANK(N30),ISBLANK(O30)),"",N30+O30)</f>
        <v/>
      </c>
      <c r="R30" s="197" t="str">
        <f>IF(ISNUMBER($H30),1-$H30,"")</f>
        <v/>
      </c>
      <c r="S30" s="196"/>
    </row>
    <row r="31" spans="1:19" ht="12.95" customHeight="1">
      <c r="A31" s="195"/>
      <c r="B31" s="194"/>
      <c r="C31" s="193">
        <v>4</v>
      </c>
      <c r="D31" s="192"/>
      <c r="E31" s="191"/>
      <c r="F31" s="191"/>
      <c r="G31" s="190" t="str">
        <f>IF(AND(ISBLANK(D31),ISBLANK(E31)),"",D31+E31)</f>
        <v/>
      </c>
      <c r="H31" s="189" t="str">
        <f>IF(OR(ISNUMBER($G31),ISNUMBER($Q31)),(SIGN(N($G31)-N($Q31))+1)/2,"")</f>
        <v/>
      </c>
      <c r="I31" s="188">
        <f>IF(ISNUMBER(H32),(SIGN(1000*($H32-$R32)+$G32-$Q32)+1)/2,"")</f>
        <v>1</v>
      </c>
      <c r="K31" s="195"/>
      <c r="L31" s="194"/>
      <c r="M31" s="193">
        <v>4</v>
      </c>
      <c r="N31" s="192"/>
      <c r="O31" s="191"/>
      <c r="P31" s="191"/>
      <c r="Q31" s="190" t="str">
        <f>IF(AND(ISBLANK(N31),ISBLANK(O31)),"",N31+O31)</f>
        <v/>
      </c>
      <c r="R31" s="189" t="str">
        <f>IF(ISNUMBER($H31),1-$H31,"")</f>
        <v/>
      </c>
      <c r="S31" s="188">
        <f>IF(ISNUMBER($I31),1-$I31,"")</f>
        <v>0</v>
      </c>
    </row>
    <row r="32" spans="1:19" ht="15.95" customHeight="1" thickBot="1">
      <c r="A32" s="187">
        <v>19747</v>
      </c>
      <c r="B32" s="186"/>
      <c r="C32" s="185" t="s">
        <v>18</v>
      </c>
      <c r="D32" s="182">
        <f>IF(ISNUMBER($G32),SUM(D28:D31),"")</f>
        <v>277</v>
      </c>
      <c r="E32" s="184">
        <f>IF(ISNUMBER($G32),SUM(E28:E31),"")</f>
        <v>143</v>
      </c>
      <c r="F32" s="184">
        <f>IF(ISNUMBER($G32),SUM(F28:F31),"")</f>
        <v>6</v>
      </c>
      <c r="G32" s="183">
        <f>IF(SUM($G28:$G31)+SUM($Q28:$Q31)&gt;0,SUM(G28:G31),"")</f>
        <v>420</v>
      </c>
      <c r="H32" s="182">
        <f>IF(ISNUMBER($G32),SUM(H28:H31),"")</f>
        <v>1</v>
      </c>
      <c r="I32" s="181"/>
      <c r="K32" s="187">
        <v>1254</v>
      </c>
      <c r="L32" s="186"/>
      <c r="M32" s="185" t="s">
        <v>18</v>
      </c>
      <c r="N32" s="182">
        <f>IF(ISNUMBER($G32),SUM(N28:N31),"")</f>
        <v>308</v>
      </c>
      <c r="O32" s="184">
        <f>IF(ISNUMBER($G32),SUM(O28:O31),"")</f>
        <v>103</v>
      </c>
      <c r="P32" s="184">
        <f>IF(ISNUMBER($G32),SUM(P28:P31),"")</f>
        <v>15</v>
      </c>
      <c r="Q32" s="183">
        <f>IF(SUM($G28:$G31)+SUM($Q28:$Q31)&gt;0,SUM(Q28:Q31),"")</f>
        <v>411</v>
      </c>
      <c r="R32" s="182">
        <f>IF(ISNUMBER($G32),SUM(R28:R31),"")</f>
        <v>1</v>
      </c>
      <c r="S32" s="181"/>
    </row>
    <row r="33" spans="1:19" ht="12.95" customHeight="1">
      <c r="A33" s="212" t="s">
        <v>77</v>
      </c>
      <c r="B33" s="211"/>
      <c r="C33" s="210">
        <v>1</v>
      </c>
      <c r="D33" s="209">
        <v>156</v>
      </c>
      <c r="E33" s="208">
        <v>62</v>
      </c>
      <c r="F33" s="208">
        <v>2</v>
      </c>
      <c r="G33" s="207">
        <f>IF(AND(ISBLANK(D33),ISBLANK(E33)),"",D33+E33)</f>
        <v>218</v>
      </c>
      <c r="H33" s="206">
        <f>IF(OR(ISNUMBER($G33),ISNUMBER($Q33)),(SIGN(N($G33)-N($Q33))+1)/2,"")</f>
        <v>0</v>
      </c>
      <c r="I33" s="196"/>
      <c r="K33" s="212" t="s">
        <v>76</v>
      </c>
      <c r="L33" s="211"/>
      <c r="M33" s="210">
        <v>1</v>
      </c>
      <c r="N33" s="209">
        <v>153</v>
      </c>
      <c r="O33" s="208">
        <v>71</v>
      </c>
      <c r="P33" s="208">
        <v>3</v>
      </c>
      <c r="Q33" s="207">
        <f>IF(AND(ISBLANK(N33),ISBLANK(O33)),"",N33+O33)</f>
        <v>224</v>
      </c>
      <c r="R33" s="206">
        <f>IF(ISNUMBER($H33),1-$H33,"")</f>
        <v>1</v>
      </c>
      <c r="S33" s="196"/>
    </row>
    <row r="34" spans="1:19" ht="12.95" customHeight="1">
      <c r="A34" s="205"/>
      <c r="B34" s="204"/>
      <c r="C34" s="201">
        <v>2</v>
      </c>
      <c r="D34" s="200">
        <v>149</v>
      </c>
      <c r="E34" s="199">
        <v>71</v>
      </c>
      <c r="F34" s="199">
        <v>1</v>
      </c>
      <c r="G34" s="198">
        <f>IF(AND(ISBLANK(D34),ISBLANK(E34)),"",D34+E34)</f>
        <v>220</v>
      </c>
      <c r="H34" s="197">
        <f>IF(OR(ISNUMBER($G34),ISNUMBER($Q34)),(SIGN(N($G34)-N($Q34))+1)/2,"")</f>
        <v>1</v>
      </c>
      <c r="I34" s="196"/>
      <c r="K34" s="205"/>
      <c r="L34" s="204"/>
      <c r="M34" s="201">
        <v>2</v>
      </c>
      <c r="N34" s="200">
        <v>147</v>
      </c>
      <c r="O34" s="199">
        <v>63</v>
      </c>
      <c r="P34" s="199">
        <v>1</v>
      </c>
      <c r="Q34" s="198">
        <f>IF(AND(ISBLANK(N34),ISBLANK(O34)),"",N34+O34)</f>
        <v>210</v>
      </c>
      <c r="R34" s="197">
        <f>IF(ISNUMBER($H34),1-$H34,"")</f>
        <v>0</v>
      </c>
      <c r="S34" s="196"/>
    </row>
    <row r="35" spans="1:19" ht="12.95" customHeight="1" thickBot="1">
      <c r="A35" s="203" t="s">
        <v>75</v>
      </c>
      <c r="B35" s="202"/>
      <c r="C35" s="201">
        <v>3</v>
      </c>
      <c r="D35" s="200"/>
      <c r="E35" s="199"/>
      <c r="F35" s="199"/>
      <c r="G35" s="198" t="str">
        <f>IF(AND(ISBLANK(D35),ISBLANK(E35)),"",D35+E35)</f>
        <v/>
      </c>
      <c r="H35" s="197" t="str">
        <f>IF(OR(ISNUMBER($G35),ISNUMBER($Q35)),(SIGN(N($G35)-N($Q35))+1)/2,"")</f>
        <v/>
      </c>
      <c r="I35" s="196"/>
      <c r="K35" s="203" t="s">
        <v>74</v>
      </c>
      <c r="L35" s="202"/>
      <c r="M35" s="201">
        <v>3</v>
      </c>
      <c r="N35" s="200"/>
      <c r="O35" s="199"/>
      <c r="P35" s="199"/>
      <c r="Q35" s="198" t="str">
        <f>IF(AND(ISBLANK(N35),ISBLANK(O35)),"",N35+O35)</f>
        <v/>
      </c>
      <c r="R35" s="197" t="str">
        <f>IF(ISNUMBER($H35),1-$H35,"")</f>
        <v/>
      </c>
      <c r="S35" s="196"/>
    </row>
    <row r="36" spans="1:19" ht="12.95" customHeight="1">
      <c r="A36" s="195"/>
      <c r="B36" s="194"/>
      <c r="C36" s="193">
        <v>4</v>
      </c>
      <c r="D36" s="192"/>
      <c r="E36" s="191"/>
      <c r="F36" s="191"/>
      <c r="G36" s="190" t="str">
        <f>IF(AND(ISBLANK(D36),ISBLANK(E36)),"",D36+E36)</f>
        <v/>
      </c>
      <c r="H36" s="189" t="str">
        <f>IF(OR(ISNUMBER($G36),ISNUMBER($Q36)),(SIGN(N($G36)-N($Q36))+1)/2,"")</f>
        <v/>
      </c>
      <c r="I36" s="188">
        <f>IF(ISNUMBER(H37),(SIGN(1000*($H37-$R37)+$G37-$Q37)+1)/2,"")</f>
        <v>1</v>
      </c>
      <c r="K36" s="195"/>
      <c r="L36" s="194"/>
      <c r="M36" s="193">
        <v>4</v>
      </c>
      <c r="N36" s="192"/>
      <c r="O36" s="191"/>
      <c r="P36" s="191"/>
      <c r="Q36" s="190" t="str">
        <f>IF(AND(ISBLANK(N36),ISBLANK(O36)),"",N36+O36)</f>
        <v/>
      </c>
      <c r="R36" s="189" t="str">
        <f>IF(ISNUMBER($H36),1-$H36,"")</f>
        <v/>
      </c>
      <c r="S36" s="188">
        <f>IF(ISNUMBER($I36),1-$I36,"")</f>
        <v>0</v>
      </c>
    </row>
    <row r="37" spans="1:19" ht="15.95" customHeight="1" thickBot="1">
      <c r="A37" s="187">
        <v>16297</v>
      </c>
      <c r="B37" s="186"/>
      <c r="C37" s="185" t="s">
        <v>18</v>
      </c>
      <c r="D37" s="182">
        <f>IF(ISNUMBER($G37),SUM(D33:D36),"")</f>
        <v>305</v>
      </c>
      <c r="E37" s="184">
        <f>IF(ISNUMBER($G37),SUM(E33:E36),"")</f>
        <v>133</v>
      </c>
      <c r="F37" s="184">
        <f>IF(ISNUMBER($G37),SUM(F33:F36),"")</f>
        <v>3</v>
      </c>
      <c r="G37" s="183">
        <f>IF(SUM($G33:$G36)+SUM($Q33:$Q36)&gt;0,SUM(G33:G36),"")</f>
        <v>438</v>
      </c>
      <c r="H37" s="182">
        <f>IF(ISNUMBER($G37),SUM(H33:H36),"")</f>
        <v>1</v>
      </c>
      <c r="I37" s="181"/>
      <c r="K37" s="187">
        <v>18892</v>
      </c>
      <c r="L37" s="186"/>
      <c r="M37" s="185" t="s">
        <v>18</v>
      </c>
      <c r="N37" s="182">
        <f>IF(ISNUMBER($G37),SUM(N33:N36),"")</f>
        <v>300</v>
      </c>
      <c r="O37" s="184">
        <f>IF(ISNUMBER($G37),SUM(O33:O36),"")</f>
        <v>134</v>
      </c>
      <c r="P37" s="184">
        <f>IF(ISNUMBER($G37),SUM(P33:P36),"")</f>
        <v>4</v>
      </c>
      <c r="Q37" s="183">
        <f>IF(SUM($G33:$G36)+SUM($Q33:$Q36)&gt;0,SUM(Q33:Q36),"")</f>
        <v>434</v>
      </c>
      <c r="R37" s="182">
        <f>IF(ISNUMBER($G37),SUM(R33:R36),"")</f>
        <v>1</v>
      </c>
      <c r="S37" s="181"/>
    </row>
    <row r="38" spans="1:19" ht="5.0999999999999996" customHeight="1" thickBot="1"/>
    <row r="39" spans="1:19" ht="20.100000000000001" customHeight="1" thickBot="1">
      <c r="A39" s="180"/>
      <c r="B39" s="179"/>
      <c r="C39" s="178" t="s">
        <v>38</v>
      </c>
      <c r="D39" s="177">
        <f>IF(ISNUMBER($G39),SUM(D12,D17,D22,D27,D32,D37),"")</f>
        <v>1727</v>
      </c>
      <c r="E39" s="176">
        <f>IF(ISNUMBER($G39),SUM(E12,E17,E22,E27,E32,E37),"")</f>
        <v>790</v>
      </c>
      <c r="F39" s="176">
        <f>IF(ISNUMBER($G39),SUM(F12,F17,F22,F27,F32,F37),"")</f>
        <v>46</v>
      </c>
      <c r="G39" s="175">
        <f>IF(SUM($G$8:$G$37)+SUM($Q$8:$Q$37)&gt;0,SUM(G12,G17,G22,G27,G32,G37),"")</f>
        <v>2517</v>
      </c>
      <c r="H39" s="174">
        <f>IF(SUM($G$8:$G$37)+SUM($Q$8:$Q$37)&gt;0,SUM(H12,H17,H22,H27,H32,H37),"")</f>
        <v>8</v>
      </c>
      <c r="I39" s="173">
        <f>IF(ISNUMBER($G39),(SIGN($G39-$Q39)+1)/IF(COUNT(I$11,I$16,I$21,I$26,I$31,I$36)&gt;3,1,2),"")</f>
        <v>2</v>
      </c>
      <c r="K39" s="180"/>
      <c r="L39" s="179"/>
      <c r="M39" s="178" t="s">
        <v>38</v>
      </c>
      <c r="N39" s="177">
        <f>IF(ISNUMBER($G39),SUM(N12,N17,N22,N27,N32,N37),"")</f>
        <v>1714</v>
      </c>
      <c r="O39" s="176">
        <f>IF(ISNUMBER($G39),SUM(O12,O17,O22,O27,O32,O37),"")</f>
        <v>657</v>
      </c>
      <c r="P39" s="176">
        <f>IF(ISNUMBER($G39),SUM(P12,P17,P22,P27,P32,P37),"")</f>
        <v>78</v>
      </c>
      <c r="Q39" s="175">
        <f>IF(SUM($G$8:$G$37)+SUM($Q$8:$Q$37)&gt;0,SUM(Q12,Q17,Q22,Q27,Q32,Q37),"")</f>
        <v>2371</v>
      </c>
      <c r="R39" s="174">
        <f>IF(SUM($G$8:$G$37)+SUM($Q$8:$Q$37)&gt;0,SUM(R12,R17,R22,R27,R32,R37),"")</f>
        <v>4</v>
      </c>
      <c r="S39" s="173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141"/>
      <c r="B41" s="167" t="s">
        <v>39</v>
      </c>
      <c r="C41" s="172" t="s">
        <v>73</v>
      </c>
      <c r="D41" s="172"/>
      <c r="E41" s="172"/>
      <c r="G41" s="171" t="s">
        <v>41</v>
      </c>
      <c r="H41" s="171"/>
      <c r="I41" s="170">
        <f>IF(ISNUMBER(I$39),SUM(I11,I16,I21,I26,I31,I36,I39),"")</f>
        <v>7</v>
      </c>
      <c r="K41" s="141"/>
      <c r="L41" s="167" t="s">
        <v>39</v>
      </c>
      <c r="M41" s="172" t="s">
        <v>72</v>
      </c>
      <c r="N41" s="172"/>
      <c r="O41" s="172"/>
      <c r="Q41" s="171" t="s">
        <v>41</v>
      </c>
      <c r="R41" s="171"/>
      <c r="S41" s="170">
        <f>IF(ISNUMBER(S$39),SUM(S11,S16,S21,S26,S31,S36,S39),"")</f>
        <v>1</v>
      </c>
    </row>
    <row r="42" spans="1:19" ht="18" customHeight="1">
      <c r="A42" s="141"/>
      <c r="B42" s="167" t="s">
        <v>43</v>
      </c>
      <c r="C42" s="169"/>
      <c r="D42" s="169"/>
      <c r="E42" s="169"/>
      <c r="G42" s="168"/>
      <c r="H42" s="168"/>
      <c r="I42" s="168"/>
      <c r="K42" s="141"/>
      <c r="L42" s="167" t="s">
        <v>43</v>
      </c>
      <c r="M42" s="169"/>
      <c r="N42" s="169"/>
      <c r="O42" s="169"/>
      <c r="Q42" s="168"/>
      <c r="R42" s="168"/>
      <c r="S42" s="168"/>
    </row>
    <row r="43" spans="1:19" ht="20.100000000000001" customHeight="1">
      <c r="A43" s="167" t="s">
        <v>44</v>
      </c>
      <c r="B43" s="167" t="s">
        <v>45</v>
      </c>
      <c r="C43" s="166"/>
      <c r="D43" s="166"/>
      <c r="E43" s="166"/>
      <c r="F43" s="166"/>
      <c r="G43" s="166"/>
      <c r="H43" s="166"/>
      <c r="I43" s="167"/>
      <c r="J43" s="167"/>
      <c r="K43" s="167" t="s">
        <v>46</v>
      </c>
      <c r="L43" s="166"/>
      <c r="M43" s="166"/>
      <c r="O43" s="167" t="s">
        <v>43</v>
      </c>
      <c r="P43" s="166"/>
      <c r="Q43" s="166"/>
      <c r="R43" s="166"/>
      <c r="S43" s="166"/>
    </row>
    <row r="44" spans="1:19" ht="9.9499999999999993" customHeight="1">
      <c r="E44" s="141"/>
      <c r="H44" s="141"/>
    </row>
    <row r="45" spans="1:19" ht="30" customHeight="1">
      <c r="A45" s="165" t="str">
        <f>"Technické podmínky utkání:   " &amp; $B$3 &amp; IF(ISBLANK($B$3),""," – ") &amp; $L$3</f>
        <v>Technické podmínky utkání:   SK Žižkov C – SK Uhelné sklady C</v>
      </c>
    </row>
    <row r="46" spans="1:19" ht="20.100000000000001" customHeight="1">
      <c r="B46" s="162" t="s">
        <v>47</v>
      </c>
      <c r="C46" s="164" t="s">
        <v>71</v>
      </c>
      <c r="D46" s="164"/>
      <c r="I46" s="162" t="s">
        <v>49</v>
      </c>
      <c r="J46" s="164">
        <v>21.7</v>
      </c>
      <c r="K46" s="164"/>
    </row>
    <row r="47" spans="1:19" ht="20.100000000000001" customHeight="1">
      <c r="B47" s="162" t="s">
        <v>50</v>
      </c>
      <c r="C47" s="163" t="s">
        <v>70</v>
      </c>
      <c r="D47" s="163"/>
      <c r="I47" s="162" t="s">
        <v>52</v>
      </c>
      <c r="J47" s="163">
        <v>8</v>
      </c>
      <c r="K47" s="163"/>
      <c r="P47" s="162" t="s">
        <v>53</v>
      </c>
      <c r="Q47" s="161" t="s">
        <v>69</v>
      </c>
      <c r="R47" s="161"/>
      <c r="S47" s="161"/>
    </row>
    <row r="48" spans="1:19" ht="9.9499999999999993" customHeight="1"/>
    <row r="49" spans="1:19" ht="15" customHeight="1">
      <c r="A49" s="131" t="s">
        <v>55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29"/>
    </row>
    <row r="50" spans="1:19" ht="81" customHeight="1">
      <c r="A50" s="128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6"/>
    </row>
    <row r="51" spans="1:19" ht="5.0999999999999996" customHeight="1"/>
    <row r="52" spans="1:19" ht="15" customHeight="1">
      <c r="A52" s="131" t="s">
        <v>56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29"/>
    </row>
    <row r="53" spans="1:19" ht="6" customHeight="1">
      <c r="A53" s="160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57"/>
    </row>
    <row r="54" spans="1:19" ht="21" customHeight="1">
      <c r="A54" s="159" t="s">
        <v>6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58" t="s">
        <v>8</v>
      </c>
      <c r="L54" s="141"/>
      <c r="M54" s="141"/>
      <c r="N54" s="141"/>
      <c r="O54" s="141"/>
      <c r="P54" s="141"/>
      <c r="Q54" s="141"/>
      <c r="R54" s="141"/>
      <c r="S54" s="157"/>
    </row>
    <row r="55" spans="1:19" ht="21" customHeight="1">
      <c r="A55" s="156"/>
      <c r="B55" s="153" t="s">
        <v>57</v>
      </c>
      <c r="C55" s="152"/>
      <c r="D55" s="154"/>
      <c r="E55" s="153" t="s">
        <v>58</v>
      </c>
      <c r="F55" s="152"/>
      <c r="G55" s="152"/>
      <c r="H55" s="152"/>
      <c r="I55" s="154"/>
      <c r="J55" s="141"/>
      <c r="K55" s="155"/>
      <c r="L55" s="153" t="s">
        <v>57</v>
      </c>
      <c r="M55" s="152"/>
      <c r="N55" s="154"/>
      <c r="O55" s="153" t="s">
        <v>58</v>
      </c>
      <c r="P55" s="152"/>
      <c r="Q55" s="152"/>
      <c r="R55" s="152"/>
      <c r="S55" s="151"/>
    </row>
    <row r="56" spans="1:19" ht="21" customHeight="1">
      <c r="A56" s="150" t="s">
        <v>59</v>
      </c>
      <c r="B56" s="146" t="s">
        <v>60</v>
      </c>
      <c r="C56" s="148"/>
      <c r="D56" s="147" t="s">
        <v>61</v>
      </c>
      <c r="E56" s="146" t="s">
        <v>60</v>
      </c>
      <c r="F56" s="145"/>
      <c r="G56" s="145"/>
      <c r="H56" s="144"/>
      <c r="I56" s="147" t="s">
        <v>61</v>
      </c>
      <c r="J56" s="141"/>
      <c r="K56" s="149" t="s">
        <v>59</v>
      </c>
      <c r="L56" s="146" t="s">
        <v>60</v>
      </c>
      <c r="M56" s="148"/>
      <c r="N56" s="147" t="s">
        <v>61</v>
      </c>
      <c r="O56" s="146" t="s">
        <v>60</v>
      </c>
      <c r="P56" s="145"/>
      <c r="Q56" s="145"/>
      <c r="R56" s="144"/>
      <c r="S56" s="143" t="s">
        <v>61</v>
      </c>
    </row>
    <row r="57" spans="1:19" ht="21" customHeight="1">
      <c r="A57" s="142">
        <v>81</v>
      </c>
      <c r="B57" s="138" t="s">
        <v>68</v>
      </c>
      <c r="C57" s="136"/>
      <c r="D57" s="139">
        <v>16617</v>
      </c>
      <c r="E57" s="138" t="s">
        <v>67</v>
      </c>
      <c r="F57" s="137"/>
      <c r="G57" s="137"/>
      <c r="H57" s="136"/>
      <c r="I57" s="139">
        <v>22831</v>
      </c>
      <c r="J57" s="141"/>
      <c r="K57" s="140"/>
      <c r="L57" s="138"/>
      <c r="M57" s="136"/>
      <c r="N57" s="139"/>
      <c r="O57" s="138"/>
      <c r="P57" s="137"/>
      <c r="Q57" s="137"/>
      <c r="R57" s="136"/>
      <c r="S57" s="135"/>
    </row>
    <row r="58" spans="1:19" ht="21" customHeight="1">
      <c r="A58" s="142"/>
      <c r="B58" s="138"/>
      <c r="C58" s="136"/>
      <c r="D58" s="139"/>
      <c r="E58" s="138"/>
      <c r="F58" s="137"/>
      <c r="G58" s="137"/>
      <c r="H58" s="136"/>
      <c r="I58" s="139"/>
      <c r="J58" s="141"/>
      <c r="K58" s="140"/>
      <c r="L58" s="138"/>
      <c r="M58" s="136"/>
      <c r="N58" s="139"/>
      <c r="O58" s="138"/>
      <c r="P58" s="137"/>
      <c r="Q58" s="137"/>
      <c r="R58" s="136"/>
      <c r="S58" s="135"/>
    </row>
    <row r="59" spans="1:19" ht="12" customHeight="1">
      <c r="A59" s="134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2"/>
    </row>
    <row r="60" spans="1:19" ht="5.0999999999999996" customHeight="1"/>
    <row r="61" spans="1:19" ht="15" customHeight="1">
      <c r="A61" s="131" t="s">
        <v>62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29"/>
    </row>
    <row r="62" spans="1:19" ht="81" customHeight="1">
      <c r="A62" s="128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6"/>
    </row>
    <row r="63" spans="1:19" ht="5.0999999999999996" customHeight="1"/>
    <row r="64" spans="1:19" ht="15" customHeight="1">
      <c r="A64" s="131" t="s">
        <v>63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29"/>
    </row>
    <row r="65" spans="1:19" ht="81" customHeight="1">
      <c r="A65" s="128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6"/>
    </row>
    <row r="66" spans="1:19" ht="30" customHeight="1">
      <c r="A66" s="125"/>
      <c r="B66" s="124" t="s">
        <v>64</v>
      </c>
      <c r="C66" s="123" t="s">
        <v>66</v>
      </c>
      <c r="D66" s="123"/>
      <c r="E66" s="123"/>
      <c r="F66" s="123"/>
      <c r="G66" s="123"/>
      <c r="H66" s="123"/>
    </row>
  </sheetData>
  <sheetProtection password="FC6B" sheet="1" objects="1" scenarios="1" formatCells="0" formatColumns="0" formatRows="0" insertColumns="0" insertRows="0" insertHyperlinks="0" deleteColumns="0" deleteRows="0" sort="0" autoFilter="0" pivotTables="0"/>
  <mergeCells count="95">
    <mergeCell ref="A33:B34"/>
    <mergeCell ref="I36:I37"/>
    <mergeCell ref="K37:L37"/>
    <mergeCell ref="S21:S22"/>
    <mergeCell ref="K18:L19"/>
    <mergeCell ref="K20:L21"/>
    <mergeCell ref="K22:L22"/>
    <mergeCell ref="K15:L16"/>
    <mergeCell ref="K6:L6"/>
    <mergeCell ref="S11:S12"/>
    <mergeCell ref="A15:B16"/>
    <mergeCell ref="S16:S17"/>
    <mergeCell ref="S36:S37"/>
    <mergeCell ref="K33:L34"/>
    <mergeCell ref="S26:S27"/>
    <mergeCell ref="S31:S32"/>
    <mergeCell ref="K25:L26"/>
    <mergeCell ref="K35:L36"/>
    <mergeCell ref="K13:L14"/>
    <mergeCell ref="A10:B11"/>
    <mergeCell ref="A12:B12"/>
    <mergeCell ref="A13:B14"/>
    <mergeCell ref="I26:I27"/>
    <mergeCell ref="R5:S5"/>
    <mergeCell ref="K8:L9"/>
    <mergeCell ref="K10:L11"/>
    <mergeCell ref="M5:M6"/>
    <mergeCell ref="K5:L5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A23:B24"/>
    <mergeCell ref="A25:B26"/>
    <mergeCell ref="L3:S3"/>
    <mergeCell ref="L1:N1"/>
    <mergeCell ref="O1:P1"/>
    <mergeCell ref="Q1:S1"/>
    <mergeCell ref="B3:I3"/>
    <mergeCell ref="B1:C2"/>
    <mergeCell ref="D1:I1"/>
    <mergeCell ref="I11:I12"/>
    <mergeCell ref="K32:L32"/>
    <mergeCell ref="K27:L27"/>
    <mergeCell ref="A27:B27"/>
    <mergeCell ref="A8:B9"/>
    <mergeCell ref="A28:B29"/>
    <mergeCell ref="C5:C6"/>
    <mergeCell ref="D5:G5"/>
    <mergeCell ref="A5:B5"/>
    <mergeCell ref="A6:B6"/>
    <mergeCell ref="A22:B22"/>
    <mergeCell ref="L43:M43"/>
    <mergeCell ref="M42:O42"/>
    <mergeCell ref="M41:O41"/>
    <mergeCell ref="H5:I5"/>
    <mergeCell ref="A30:B31"/>
    <mergeCell ref="A32:B32"/>
    <mergeCell ref="I31:I32"/>
    <mergeCell ref="K23:L24"/>
    <mergeCell ref="K28:L29"/>
    <mergeCell ref="K30:L31"/>
    <mergeCell ref="J46:K46"/>
    <mergeCell ref="C47:D47"/>
    <mergeCell ref="J47:K47"/>
    <mergeCell ref="G41:H41"/>
    <mergeCell ref="C41:E41"/>
    <mergeCell ref="C42:E42"/>
    <mergeCell ref="C43:H43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</mergeCells>
  <dataValidations count="5">
    <dataValidation type="date" allowBlank="1" showInputMessage="1" showErrorMessage="1" sqref="Q1:S1" xr:uid="{00000000-0002-0000-0000-0000B4000000}">
      <formula1>36526</formula1>
      <formula2>73050</formula2>
    </dataValidation>
    <dataValidation type="whole" allowBlank="1" showInputMessage="1" showErrorMessage="1" sqref="K57:K58 A57:A58" xr:uid="{00000000-0002-0000-0000-0000AC000000}">
      <formula1>1</formula1>
      <formula2>200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8C000000}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/>
  <headerFooter alignWithMargins="0"/>
  <rowBreaks count="1" manualBreakCount="1">
    <brk id="4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F2C-9C10-4B2E-8FD1-C7C7FF0F273A}">
  <sheetPr>
    <pageSetUpPr autoPageBreaks="0"/>
  </sheetPr>
  <dimension ref="A1:S66"/>
  <sheetViews>
    <sheetView showGridLines="0" showRowColHeaders="0" tabSelected="1" zoomScaleNormal="100" workbookViewId="0">
      <selection activeCell="A23" sqref="A23:B24"/>
    </sheetView>
  </sheetViews>
  <sheetFormatPr defaultRowHeight="12.75"/>
  <cols>
    <col min="1" max="1" width="10.7109375" style="240" customWidth="1"/>
    <col min="2" max="2" width="15.7109375" style="240" customWidth="1"/>
    <col min="3" max="3" width="5.7109375" style="240" customWidth="1"/>
    <col min="4" max="5" width="6.7109375" style="240" customWidth="1"/>
    <col min="6" max="6" width="4.7109375" style="240" customWidth="1"/>
    <col min="7" max="7" width="6.7109375" style="240" customWidth="1"/>
    <col min="8" max="8" width="6.28515625" style="240" customWidth="1"/>
    <col min="9" max="9" width="6.7109375" style="240" customWidth="1"/>
    <col min="10" max="10" width="1.7109375" style="240" customWidth="1"/>
    <col min="11" max="11" width="10.7109375" style="240" customWidth="1"/>
    <col min="12" max="12" width="15.7109375" style="240" customWidth="1"/>
    <col min="13" max="13" width="5.7109375" style="240" customWidth="1"/>
    <col min="14" max="15" width="6.7109375" style="240" customWidth="1"/>
    <col min="16" max="16" width="4.7109375" style="240" customWidth="1"/>
    <col min="17" max="17" width="6.7109375" style="240" customWidth="1"/>
    <col min="18" max="18" width="6.28515625" style="240" customWidth="1"/>
    <col min="19" max="19" width="6.7109375" style="240" customWidth="1"/>
    <col min="20" max="16384" width="9.140625" style="240"/>
  </cols>
  <sheetData>
    <row r="1" spans="1:19" ht="26.25">
      <c r="B1" s="367" t="s">
        <v>0</v>
      </c>
      <c r="C1" s="367"/>
      <c r="D1" s="366" t="s">
        <v>1</v>
      </c>
      <c r="E1" s="366"/>
      <c r="F1" s="366"/>
      <c r="G1" s="366"/>
      <c r="H1" s="366"/>
      <c r="I1" s="366"/>
      <c r="K1" s="287" t="s">
        <v>2</v>
      </c>
      <c r="L1" s="365" t="s">
        <v>120</v>
      </c>
      <c r="M1" s="365"/>
      <c r="N1" s="365"/>
      <c r="O1" s="364" t="s">
        <v>4</v>
      </c>
      <c r="P1" s="364"/>
      <c r="Q1" s="363">
        <v>43364</v>
      </c>
      <c r="R1" s="362"/>
      <c r="S1" s="362"/>
    </row>
    <row r="2" spans="1:19" ht="6" customHeight="1" thickBot="1">
      <c r="B2" s="361"/>
      <c r="C2" s="361"/>
    </row>
    <row r="3" spans="1:19" ht="20.100000000000001" customHeight="1" thickBot="1">
      <c r="A3" s="360" t="s">
        <v>6</v>
      </c>
      <c r="B3" s="359" t="s">
        <v>119</v>
      </c>
      <c r="C3" s="358"/>
      <c r="D3" s="358"/>
      <c r="E3" s="358"/>
      <c r="F3" s="358"/>
      <c r="G3" s="358"/>
      <c r="H3" s="358"/>
      <c r="I3" s="357"/>
      <c r="K3" s="360" t="s">
        <v>8</v>
      </c>
      <c r="L3" s="359" t="s">
        <v>118</v>
      </c>
      <c r="M3" s="358"/>
      <c r="N3" s="358"/>
      <c r="O3" s="358"/>
      <c r="P3" s="358"/>
      <c r="Q3" s="358"/>
      <c r="R3" s="358"/>
      <c r="S3" s="357"/>
    </row>
    <row r="4" spans="1:19" ht="5.0999999999999996" customHeight="1" thickBot="1"/>
    <row r="5" spans="1:19" ht="12.95" customHeight="1">
      <c r="A5" s="356" t="s">
        <v>10</v>
      </c>
      <c r="B5" s="355"/>
      <c r="C5" s="354" t="s">
        <v>11</v>
      </c>
      <c r="D5" s="353" t="s">
        <v>12</v>
      </c>
      <c r="E5" s="352"/>
      <c r="F5" s="352"/>
      <c r="G5" s="351"/>
      <c r="H5" s="350" t="s">
        <v>13</v>
      </c>
      <c r="I5" s="349"/>
      <c r="K5" s="356" t="s">
        <v>10</v>
      </c>
      <c r="L5" s="355"/>
      <c r="M5" s="354" t="s">
        <v>11</v>
      </c>
      <c r="N5" s="353" t="s">
        <v>12</v>
      </c>
      <c r="O5" s="352"/>
      <c r="P5" s="352"/>
      <c r="Q5" s="351"/>
      <c r="R5" s="350" t="s">
        <v>13</v>
      </c>
      <c r="S5" s="349"/>
    </row>
    <row r="6" spans="1:19" ht="12.95" customHeight="1" thickBot="1">
      <c r="A6" s="348" t="s">
        <v>14</v>
      </c>
      <c r="B6" s="347"/>
      <c r="C6" s="346"/>
      <c r="D6" s="345" t="s">
        <v>15</v>
      </c>
      <c r="E6" s="344" t="s">
        <v>16</v>
      </c>
      <c r="F6" s="344" t="s">
        <v>17</v>
      </c>
      <c r="G6" s="343" t="s">
        <v>18</v>
      </c>
      <c r="H6" s="342" t="s">
        <v>19</v>
      </c>
      <c r="I6" s="341" t="s">
        <v>20</v>
      </c>
      <c r="K6" s="348" t="s">
        <v>14</v>
      </c>
      <c r="L6" s="347"/>
      <c r="M6" s="346"/>
      <c r="N6" s="345" t="s">
        <v>15</v>
      </c>
      <c r="O6" s="344" t="s">
        <v>16</v>
      </c>
      <c r="P6" s="344" t="s">
        <v>17</v>
      </c>
      <c r="Q6" s="343" t="s">
        <v>18</v>
      </c>
      <c r="R6" s="342" t="s">
        <v>19</v>
      </c>
      <c r="S6" s="341" t="s">
        <v>20</v>
      </c>
    </row>
    <row r="7" spans="1:19" ht="5.0999999999999996" customHeight="1" thickBot="1">
      <c r="A7" s="340"/>
      <c r="B7" s="340"/>
      <c r="K7" s="340"/>
      <c r="L7" s="340"/>
    </row>
    <row r="8" spans="1:19" ht="12.95" customHeight="1">
      <c r="A8" s="339" t="s">
        <v>109</v>
      </c>
      <c r="B8" s="338"/>
      <c r="C8" s="337">
        <v>1</v>
      </c>
      <c r="D8" s="336">
        <v>140</v>
      </c>
      <c r="E8" s="335">
        <v>79</v>
      </c>
      <c r="F8" s="335">
        <v>3</v>
      </c>
      <c r="G8" s="334">
        <f>IF(AND(ISBLANK(D8),ISBLANK(E8)),"",D8+E8)</f>
        <v>219</v>
      </c>
      <c r="H8" s="333">
        <f>IF(OR(ISNUMBER($G8),ISNUMBER($Q8)),(SIGN(N($G8)-N($Q8))+1)/2,"")</f>
        <v>1</v>
      </c>
      <c r="I8" s="323"/>
      <c r="K8" s="339" t="s">
        <v>117</v>
      </c>
      <c r="L8" s="338"/>
      <c r="M8" s="337">
        <v>1</v>
      </c>
      <c r="N8" s="336">
        <v>134</v>
      </c>
      <c r="O8" s="335">
        <v>32</v>
      </c>
      <c r="P8" s="335">
        <v>8</v>
      </c>
      <c r="Q8" s="334">
        <f>IF(AND(ISBLANK(N8),ISBLANK(O8)),"",N8+O8)</f>
        <v>166</v>
      </c>
      <c r="R8" s="333">
        <f>IF(ISNUMBER($H8),1-$H8,"")</f>
        <v>0</v>
      </c>
      <c r="S8" s="323"/>
    </row>
    <row r="9" spans="1:19" ht="12.95" customHeight="1">
      <c r="A9" s="332"/>
      <c r="B9" s="331"/>
      <c r="C9" s="328">
        <v>2</v>
      </c>
      <c r="D9" s="327">
        <v>147</v>
      </c>
      <c r="E9" s="326">
        <v>69</v>
      </c>
      <c r="F9" s="326">
        <v>4</v>
      </c>
      <c r="G9" s="325">
        <f>IF(AND(ISBLANK(D9),ISBLANK(E9)),"",D9+E9)</f>
        <v>216</v>
      </c>
      <c r="H9" s="324">
        <f>IF(OR(ISNUMBER($G9),ISNUMBER($Q9)),(SIGN(N($G9)-N($Q9))+1)/2,"")</f>
        <v>1</v>
      </c>
      <c r="I9" s="323"/>
      <c r="K9" s="332"/>
      <c r="L9" s="331"/>
      <c r="M9" s="328">
        <v>2</v>
      </c>
      <c r="N9" s="327">
        <v>128</v>
      </c>
      <c r="O9" s="326">
        <v>49</v>
      </c>
      <c r="P9" s="326">
        <v>7</v>
      </c>
      <c r="Q9" s="325">
        <f>IF(AND(ISBLANK(N9),ISBLANK(O9)),"",N9+O9)</f>
        <v>177</v>
      </c>
      <c r="R9" s="324">
        <f>IF(ISNUMBER($H9),1-$H9,"")</f>
        <v>0</v>
      </c>
      <c r="S9" s="323"/>
    </row>
    <row r="10" spans="1:19" ht="12.95" customHeight="1" thickBot="1">
      <c r="A10" s="330" t="s">
        <v>116</v>
      </c>
      <c r="B10" s="329"/>
      <c r="C10" s="328">
        <v>3</v>
      </c>
      <c r="D10" s="327"/>
      <c r="E10" s="326"/>
      <c r="F10" s="326"/>
      <c r="G10" s="325" t="str">
        <f>IF(AND(ISBLANK(D10),ISBLANK(E10)),"",D10+E10)</f>
        <v/>
      </c>
      <c r="H10" s="324" t="str">
        <f>IF(OR(ISNUMBER($G10),ISNUMBER($Q10)),(SIGN(N($G10)-N($Q10))+1)/2,"")</f>
        <v/>
      </c>
      <c r="I10" s="323"/>
      <c r="K10" s="330" t="s">
        <v>115</v>
      </c>
      <c r="L10" s="329"/>
      <c r="M10" s="328">
        <v>3</v>
      </c>
      <c r="N10" s="327"/>
      <c r="O10" s="326"/>
      <c r="P10" s="326"/>
      <c r="Q10" s="325" t="str">
        <f>IF(AND(ISBLANK(N10),ISBLANK(O10)),"",N10+O10)</f>
        <v/>
      </c>
      <c r="R10" s="324" t="str">
        <f>IF(ISNUMBER($H10),1-$H10,"")</f>
        <v/>
      </c>
      <c r="S10" s="323"/>
    </row>
    <row r="11" spans="1:19" ht="12.95" customHeight="1">
      <c r="A11" s="322"/>
      <c r="B11" s="321"/>
      <c r="C11" s="320">
        <v>4</v>
      </c>
      <c r="D11" s="319"/>
      <c r="E11" s="318"/>
      <c r="F11" s="318"/>
      <c r="G11" s="317" t="str">
        <f>IF(AND(ISBLANK(D11),ISBLANK(E11)),"",D11+E11)</f>
        <v/>
      </c>
      <c r="H11" s="316" t="str">
        <f>IF(OR(ISNUMBER($G11),ISNUMBER($Q11)),(SIGN(N($G11)-N($Q11))+1)/2,"")</f>
        <v/>
      </c>
      <c r="I11" s="315">
        <f>IF(ISNUMBER(H12),(SIGN(1000*($H12-$R12)+$G12-$Q12)+1)/2,"")</f>
        <v>1</v>
      </c>
      <c r="K11" s="322"/>
      <c r="L11" s="321"/>
      <c r="M11" s="320">
        <v>4</v>
      </c>
      <c r="N11" s="319"/>
      <c r="O11" s="318"/>
      <c r="P11" s="318"/>
      <c r="Q11" s="317" t="str">
        <f>IF(AND(ISBLANK(N11),ISBLANK(O11)),"",N11+O11)</f>
        <v/>
      </c>
      <c r="R11" s="316" t="str">
        <f>IF(ISNUMBER($H11),1-$H11,"")</f>
        <v/>
      </c>
      <c r="S11" s="315">
        <f>IF(ISNUMBER($I11),1-$I11,"")</f>
        <v>0</v>
      </c>
    </row>
    <row r="12" spans="1:19" ht="15.95" customHeight="1" thickBot="1">
      <c r="A12" s="314">
        <v>16206</v>
      </c>
      <c r="B12" s="313"/>
      <c r="C12" s="312" t="s">
        <v>18</v>
      </c>
      <c r="D12" s="309">
        <f>IF(ISNUMBER($G12),SUM(D8:D11),"")</f>
        <v>287</v>
      </c>
      <c r="E12" s="311">
        <f>IF(ISNUMBER($G12),SUM(E8:E11),"")</f>
        <v>148</v>
      </c>
      <c r="F12" s="311">
        <f>IF(ISNUMBER($G12),SUM(F8:F11),"")</f>
        <v>7</v>
      </c>
      <c r="G12" s="310">
        <f>IF(SUM($G8:$G11)+SUM($Q8:$Q11)&gt;0,SUM(G8:G11),"")</f>
        <v>435</v>
      </c>
      <c r="H12" s="309">
        <f>IF(ISNUMBER($G12),SUM(H8:H11),"")</f>
        <v>2</v>
      </c>
      <c r="I12" s="308"/>
      <c r="K12" s="314">
        <v>777</v>
      </c>
      <c r="L12" s="313"/>
      <c r="M12" s="312" t="s">
        <v>18</v>
      </c>
      <c r="N12" s="309">
        <f>IF(ISNUMBER($G12),SUM(N8:N11),"")</f>
        <v>262</v>
      </c>
      <c r="O12" s="311">
        <f>IF(ISNUMBER($G12),SUM(O8:O11),"")</f>
        <v>81</v>
      </c>
      <c r="P12" s="311">
        <f>IF(ISNUMBER($G12),SUM(P8:P11),"")</f>
        <v>15</v>
      </c>
      <c r="Q12" s="310">
        <f>IF(SUM($G8:$G11)+SUM($Q8:$Q11)&gt;0,SUM(Q8:Q11),"")</f>
        <v>343</v>
      </c>
      <c r="R12" s="309">
        <f>IF(ISNUMBER($G12),SUM(R8:R11),"")</f>
        <v>0</v>
      </c>
      <c r="S12" s="308"/>
    </row>
    <row r="13" spans="1:19" ht="12.95" customHeight="1">
      <c r="A13" s="339" t="s">
        <v>114</v>
      </c>
      <c r="B13" s="338"/>
      <c r="C13" s="337">
        <v>1</v>
      </c>
      <c r="D13" s="336">
        <v>146</v>
      </c>
      <c r="E13" s="335">
        <v>77</v>
      </c>
      <c r="F13" s="335">
        <v>6</v>
      </c>
      <c r="G13" s="334">
        <f>IF(AND(ISBLANK(D13),ISBLANK(E13)),"",D13+E13)</f>
        <v>223</v>
      </c>
      <c r="H13" s="333">
        <f>IF(OR(ISNUMBER($G13),ISNUMBER($Q13)),(SIGN(N($G13)-N($Q13))+1)/2,"")</f>
        <v>1</v>
      </c>
      <c r="I13" s="323"/>
      <c r="K13" s="339" t="s">
        <v>113</v>
      </c>
      <c r="L13" s="338"/>
      <c r="M13" s="337">
        <v>1</v>
      </c>
      <c r="N13" s="336">
        <v>124</v>
      </c>
      <c r="O13" s="335">
        <v>50</v>
      </c>
      <c r="P13" s="335">
        <v>1</v>
      </c>
      <c r="Q13" s="334">
        <f>IF(AND(ISBLANK(N13),ISBLANK(O13)),"",N13+O13)</f>
        <v>174</v>
      </c>
      <c r="R13" s="333">
        <f>IF(ISNUMBER($H13),1-$H13,"")</f>
        <v>0</v>
      </c>
      <c r="S13" s="323"/>
    </row>
    <row r="14" spans="1:19" ht="12.95" customHeight="1">
      <c r="A14" s="332"/>
      <c r="B14" s="331"/>
      <c r="C14" s="328">
        <v>2</v>
      </c>
      <c r="D14" s="327">
        <v>124</v>
      </c>
      <c r="E14" s="326">
        <v>62</v>
      </c>
      <c r="F14" s="326">
        <v>5</v>
      </c>
      <c r="G14" s="325">
        <f>IF(AND(ISBLANK(D14),ISBLANK(E14)),"",D14+E14)</f>
        <v>186</v>
      </c>
      <c r="H14" s="324">
        <f>IF(OR(ISNUMBER($G14),ISNUMBER($Q14)),(SIGN(N($G14)-N($Q14))+1)/2,"")</f>
        <v>0</v>
      </c>
      <c r="I14" s="323"/>
      <c r="K14" s="332"/>
      <c r="L14" s="331"/>
      <c r="M14" s="328">
        <v>2</v>
      </c>
      <c r="N14" s="327">
        <v>125</v>
      </c>
      <c r="O14" s="326">
        <v>71</v>
      </c>
      <c r="P14" s="326">
        <v>2</v>
      </c>
      <c r="Q14" s="325">
        <f>IF(AND(ISBLANK(N14),ISBLANK(O14)),"",N14+O14)</f>
        <v>196</v>
      </c>
      <c r="R14" s="324">
        <f>IF(ISNUMBER($H14),1-$H14,"")</f>
        <v>1</v>
      </c>
      <c r="S14" s="323"/>
    </row>
    <row r="15" spans="1:19" ht="12.95" customHeight="1" thickBot="1">
      <c r="A15" s="330" t="s">
        <v>112</v>
      </c>
      <c r="B15" s="329"/>
      <c r="C15" s="328">
        <v>3</v>
      </c>
      <c r="D15" s="327"/>
      <c r="E15" s="326"/>
      <c r="F15" s="326"/>
      <c r="G15" s="325" t="str">
        <f>IF(AND(ISBLANK(D15),ISBLANK(E15)),"",D15+E15)</f>
        <v/>
      </c>
      <c r="H15" s="324" t="str">
        <f>IF(OR(ISNUMBER($G15),ISNUMBER($Q15)),(SIGN(N($G15)-N($Q15))+1)/2,"")</f>
        <v/>
      </c>
      <c r="I15" s="323"/>
      <c r="K15" s="330" t="s">
        <v>111</v>
      </c>
      <c r="L15" s="329"/>
      <c r="M15" s="328">
        <v>3</v>
      </c>
      <c r="N15" s="327"/>
      <c r="O15" s="326"/>
      <c r="P15" s="326"/>
      <c r="Q15" s="325" t="str">
        <f>IF(AND(ISBLANK(N15),ISBLANK(O15)),"",N15+O15)</f>
        <v/>
      </c>
      <c r="R15" s="324" t="str">
        <f>IF(ISNUMBER($H15),1-$H15,"")</f>
        <v/>
      </c>
      <c r="S15" s="323"/>
    </row>
    <row r="16" spans="1:19" ht="12.95" customHeight="1">
      <c r="A16" s="322"/>
      <c r="B16" s="321"/>
      <c r="C16" s="320">
        <v>4</v>
      </c>
      <c r="D16" s="319"/>
      <c r="E16" s="318"/>
      <c r="F16" s="318"/>
      <c r="G16" s="317" t="str">
        <f>IF(AND(ISBLANK(D16),ISBLANK(E16)),"",D16+E16)</f>
        <v/>
      </c>
      <c r="H16" s="316" t="str">
        <f>IF(OR(ISNUMBER($G16),ISNUMBER($Q16)),(SIGN(N($G16)-N($Q16))+1)/2,"")</f>
        <v/>
      </c>
      <c r="I16" s="315">
        <f>IF(ISNUMBER(H17),(SIGN(1000*($H17-$R17)+$G17-$Q17)+1)/2,"")</f>
        <v>1</v>
      </c>
      <c r="K16" s="322"/>
      <c r="L16" s="321"/>
      <c r="M16" s="320">
        <v>4</v>
      </c>
      <c r="N16" s="319"/>
      <c r="O16" s="318"/>
      <c r="P16" s="318"/>
      <c r="Q16" s="317" t="str">
        <f>IF(AND(ISBLANK(N16),ISBLANK(O16)),"",N16+O16)</f>
        <v/>
      </c>
      <c r="R16" s="316" t="str">
        <f>IF(ISNUMBER($H16),1-$H16,"")</f>
        <v/>
      </c>
      <c r="S16" s="315">
        <f>IF(ISNUMBER($I16),1-$I16,"")</f>
        <v>0</v>
      </c>
    </row>
    <row r="17" spans="1:19" ht="15.95" customHeight="1" thickBot="1">
      <c r="A17" s="314">
        <v>24268</v>
      </c>
      <c r="B17" s="313"/>
      <c r="C17" s="312" t="s">
        <v>18</v>
      </c>
      <c r="D17" s="309">
        <f>IF(ISNUMBER($G17),SUM(D13:D16),"")</f>
        <v>270</v>
      </c>
      <c r="E17" s="311">
        <f>IF(ISNUMBER($G17),SUM(E13:E16),"")</f>
        <v>139</v>
      </c>
      <c r="F17" s="311">
        <f>IF(ISNUMBER($G17),SUM(F13:F16),"")</f>
        <v>11</v>
      </c>
      <c r="G17" s="310">
        <f>IF(SUM($G13:$G16)+SUM($Q13:$Q16)&gt;0,SUM(G13:G16),"")</f>
        <v>409</v>
      </c>
      <c r="H17" s="309">
        <f>IF(ISNUMBER($G17),SUM(H13:H16),"")</f>
        <v>1</v>
      </c>
      <c r="I17" s="308"/>
      <c r="K17" s="314">
        <v>5751</v>
      </c>
      <c r="L17" s="313"/>
      <c r="M17" s="312" t="s">
        <v>18</v>
      </c>
      <c r="N17" s="309">
        <f>IF(ISNUMBER($G17),SUM(N13:N16),"")</f>
        <v>249</v>
      </c>
      <c r="O17" s="311">
        <f>IF(ISNUMBER($G17),SUM(O13:O16),"")</f>
        <v>121</v>
      </c>
      <c r="P17" s="311">
        <f>IF(ISNUMBER($G17),SUM(P13:P16),"")</f>
        <v>3</v>
      </c>
      <c r="Q17" s="310">
        <f>IF(SUM($G13:$G16)+SUM($Q13:$Q16)&gt;0,SUM(Q13:Q16),"")</f>
        <v>370</v>
      </c>
      <c r="R17" s="309">
        <f>IF(ISNUMBER($G17),SUM(R13:R16),"")</f>
        <v>1</v>
      </c>
      <c r="S17" s="308"/>
    </row>
    <row r="18" spans="1:19" ht="12.95" customHeight="1">
      <c r="A18" s="339" t="s">
        <v>110</v>
      </c>
      <c r="B18" s="338"/>
      <c r="C18" s="337">
        <v>1</v>
      </c>
      <c r="D18" s="336">
        <v>117</v>
      </c>
      <c r="E18" s="335">
        <v>81</v>
      </c>
      <c r="F18" s="335">
        <v>1</v>
      </c>
      <c r="G18" s="334">
        <f>IF(AND(ISBLANK(D18),ISBLANK(E18)),"",D18+E18)</f>
        <v>198</v>
      </c>
      <c r="H18" s="333">
        <f>IF(OR(ISNUMBER($G18),ISNUMBER($Q18)),(SIGN(N($G18)-N($Q18))+1)/2,"")</f>
        <v>1</v>
      </c>
      <c r="I18" s="323"/>
      <c r="K18" s="339" t="s">
        <v>100</v>
      </c>
      <c r="L18" s="338"/>
      <c r="M18" s="337">
        <v>1</v>
      </c>
      <c r="N18" s="336">
        <v>143</v>
      </c>
      <c r="O18" s="335">
        <v>41</v>
      </c>
      <c r="P18" s="335">
        <v>6</v>
      </c>
      <c r="Q18" s="334">
        <f>IF(AND(ISBLANK(N18),ISBLANK(O18)),"",N18+O18)</f>
        <v>184</v>
      </c>
      <c r="R18" s="333">
        <f>IF(ISNUMBER($H18),1-$H18,"")</f>
        <v>0</v>
      </c>
      <c r="S18" s="323"/>
    </row>
    <row r="19" spans="1:19" ht="12.95" customHeight="1">
      <c r="A19" s="332"/>
      <c r="B19" s="331"/>
      <c r="C19" s="328">
        <v>2</v>
      </c>
      <c r="D19" s="327">
        <v>128</v>
      </c>
      <c r="E19" s="326">
        <v>61</v>
      </c>
      <c r="F19" s="326">
        <v>1</v>
      </c>
      <c r="G19" s="325">
        <f>IF(AND(ISBLANK(D19),ISBLANK(E19)),"",D19+E19)</f>
        <v>189</v>
      </c>
      <c r="H19" s="324">
        <f>IF(OR(ISNUMBER($G19),ISNUMBER($Q19)),(SIGN(N($G19)-N($Q19))+1)/2,"")</f>
        <v>1</v>
      </c>
      <c r="I19" s="323"/>
      <c r="K19" s="332"/>
      <c r="L19" s="331"/>
      <c r="M19" s="328">
        <v>2</v>
      </c>
      <c r="N19" s="327">
        <v>131</v>
      </c>
      <c r="O19" s="326">
        <v>33</v>
      </c>
      <c r="P19" s="326">
        <v>11</v>
      </c>
      <c r="Q19" s="325">
        <f>IF(AND(ISBLANK(N19),ISBLANK(O19)),"",N19+O19)</f>
        <v>164</v>
      </c>
      <c r="R19" s="324">
        <f>IF(ISNUMBER($H19),1-$H19,"")</f>
        <v>0</v>
      </c>
      <c r="S19" s="323"/>
    </row>
    <row r="20" spans="1:19" ht="12.95" customHeight="1" thickBot="1">
      <c r="A20" s="330" t="s">
        <v>83</v>
      </c>
      <c r="B20" s="329"/>
      <c r="C20" s="328">
        <v>3</v>
      </c>
      <c r="D20" s="327"/>
      <c r="E20" s="326"/>
      <c r="F20" s="326"/>
      <c r="G20" s="325" t="str">
        <f>IF(AND(ISBLANK(D20),ISBLANK(E20)),"",D20+E20)</f>
        <v/>
      </c>
      <c r="H20" s="324" t="str">
        <f>IF(OR(ISNUMBER($G20),ISNUMBER($Q20)),(SIGN(N($G20)-N($Q20))+1)/2,"")</f>
        <v/>
      </c>
      <c r="I20" s="323"/>
      <c r="K20" s="330" t="s">
        <v>23</v>
      </c>
      <c r="L20" s="329"/>
      <c r="M20" s="328">
        <v>3</v>
      </c>
      <c r="N20" s="327"/>
      <c r="O20" s="326"/>
      <c r="P20" s="326"/>
      <c r="Q20" s="325" t="str">
        <f>IF(AND(ISBLANK(N20),ISBLANK(O20)),"",N20+O20)</f>
        <v/>
      </c>
      <c r="R20" s="324" t="str">
        <f>IF(ISNUMBER($H20),1-$H20,"")</f>
        <v/>
      </c>
      <c r="S20" s="323"/>
    </row>
    <row r="21" spans="1:19" ht="12.95" customHeight="1">
      <c r="A21" s="322"/>
      <c r="B21" s="321"/>
      <c r="C21" s="320">
        <v>4</v>
      </c>
      <c r="D21" s="319"/>
      <c r="E21" s="318"/>
      <c r="F21" s="318"/>
      <c r="G21" s="317" t="str">
        <f>IF(AND(ISBLANK(D21),ISBLANK(E21)),"",D21+E21)</f>
        <v/>
      </c>
      <c r="H21" s="316" t="str">
        <f>IF(OR(ISNUMBER($G21),ISNUMBER($Q21)),(SIGN(N($G21)-N($Q21))+1)/2,"")</f>
        <v/>
      </c>
      <c r="I21" s="315">
        <f>IF(ISNUMBER(H22),(SIGN(1000*($H22-$R22)+$G22-$Q22)+1)/2,"")</f>
        <v>1</v>
      </c>
      <c r="K21" s="322"/>
      <c r="L21" s="321"/>
      <c r="M21" s="320">
        <v>4</v>
      </c>
      <c r="N21" s="319"/>
      <c r="O21" s="318"/>
      <c r="P21" s="318"/>
      <c r="Q21" s="317" t="str">
        <f>IF(AND(ISBLANK(N21),ISBLANK(O21)),"",N21+O21)</f>
        <v/>
      </c>
      <c r="R21" s="316" t="str">
        <f>IF(ISNUMBER($H21),1-$H21,"")</f>
        <v/>
      </c>
      <c r="S21" s="315">
        <f>IF(ISNUMBER($I21),1-$I21,"")</f>
        <v>0</v>
      </c>
    </row>
    <row r="22" spans="1:19" ht="15.95" customHeight="1" thickBot="1">
      <c r="A22" s="314">
        <v>15516</v>
      </c>
      <c r="B22" s="313"/>
      <c r="C22" s="312" t="s">
        <v>18</v>
      </c>
      <c r="D22" s="309">
        <f>IF(ISNUMBER($G22),SUM(D18:D21),"")</f>
        <v>245</v>
      </c>
      <c r="E22" s="311">
        <f>IF(ISNUMBER($G22),SUM(E18:E21),"")</f>
        <v>142</v>
      </c>
      <c r="F22" s="311">
        <f>IF(ISNUMBER($G22),SUM(F18:F21),"")</f>
        <v>2</v>
      </c>
      <c r="G22" s="310">
        <f>IF(SUM($G18:$G21)+SUM($Q18:$Q21)&gt;0,SUM(G18:G21),"")</f>
        <v>387</v>
      </c>
      <c r="H22" s="309">
        <f>IF(ISNUMBER($G22),SUM(H18:H21),"")</f>
        <v>2</v>
      </c>
      <c r="I22" s="308"/>
      <c r="K22" s="314">
        <v>22479</v>
      </c>
      <c r="L22" s="313"/>
      <c r="M22" s="312" t="s">
        <v>18</v>
      </c>
      <c r="N22" s="309">
        <f>IF(ISNUMBER($G22),SUM(N18:N21),"")</f>
        <v>274</v>
      </c>
      <c r="O22" s="311">
        <f>IF(ISNUMBER($G22),SUM(O18:O21),"")</f>
        <v>74</v>
      </c>
      <c r="P22" s="311">
        <f>IF(ISNUMBER($G22),SUM(P18:P21),"")</f>
        <v>17</v>
      </c>
      <c r="Q22" s="310">
        <f>IF(SUM($G18:$G21)+SUM($Q18:$Q21)&gt;0,SUM(Q18:Q21),"")</f>
        <v>348</v>
      </c>
      <c r="R22" s="309">
        <f>IF(ISNUMBER($G22),SUM(R18:R21),"")</f>
        <v>0</v>
      </c>
      <c r="S22" s="308"/>
    </row>
    <row r="23" spans="1:19" ht="12.95" customHeight="1">
      <c r="A23" s="339" t="s">
        <v>109</v>
      </c>
      <c r="B23" s="338"/>
      <c r="C23" s="337">
        <v>1</v>
      </c>
      <c r="D23" s="336">
        <v>122</v>
      </c>
      <c r="E23" s="335">
        <v>63</v>
      </c>
      <c r="F23" s="335">
        <v>1</v>
      </c>
      <c r="G23" s="334">
        <f>IF(AND(ISBLANK(D23),ISBLANK(E23)),"",D23+E23)</f>
        <v>185</v>
      </c>
      <c r="H23" s="333">
        <f>IF(OR(ISNUMBER($G23),ISNUMBER($Q23)),(SIGN(N($G23)-N($Q23))+1)/2,"")</f>
        <v>1</v>
      </c>
      <c r="I23" s="323"/>
      <c r="K23" s="339" t="s">
        <v>108</v>
      </c>
      <c r="L23" s="338"/>
      <c r="M23" s="337">
        <v>1</v>
      </c>
      <c r="N23" s="336">
        <v>118</v>
      </c>
      <c r="O23" s="335">
        <v>63</v>
      </c>
      <c r="P23" s="335">
        <v>4</v>
      </c>
      <c r="Q23" s="334">
        <f>IF(AND(ISBLANK(N23),ISBLANK(O23)),"",N23+O23)</f>
        <v>181</v>
      </c>
      <c r="R23" s="333">
        <f>IF(ISNUMBER($H23),1-$H23,"")</f>
        <v>0</v>
      </c>
      <c r="S23" s="323"/>
    </row>
    <row r="24" spans="1:19" ht="12.95" customHeight="1">
      <c r="A24" s="332"/>
      <c r="B24" s="331"/>
      <c r="C24" s="328">
        <v>2</v>
      </c>
      <c r="D24" s="327">
        <v>123</v>
      </c>
      <c r="E24" s="326">
        <v>56</v>
      </c>
      <c r="F24" s="326">
        <v>2</v>
      </c>
      <c r="G24" s="325">
        <f>IF(AND(ISBLANK(D24),ISBLANK(E24)),"",D24+E24)</f>
        <v>179</v>
      </c>
      <c r="H24" s="324">
        <f>IF(OR(ISNUMBER($G24),ISNUMBER($Q24)),(SIGN(N($G24)-N($Q24))+1)/2,"")</f>
        <v>0</v>
      </c>
      <c r="I24" s="323"/>
      <c r="K24" s="332"/>
      <c r="L24" s="331"/>
      <c r="M24" s="328">
        <v>2</v>
      </c>
      <c r="N24" s="327">
        <v>147</v>
      </c>
      <c r="O24" s="326">
        <v>72</v>
      </c>
      <c r="P24" s="326">
        <v>2</v>
      </c>
      <c r="Q24" s="325">
        <f>IF(AND(ISBLANK(N24),ISBLANK(O24)),"",N24+O24)</f>
        <v>219</v>
      </c>
      <c r="R24" s="324">
        <f>IF(ISNUMBER($H24),1-$H24,"")</f>
        <v>1</v>
      </c>
      <c r="S24" s="323"/>
    </row>
    <row r="25" spans="1:19" ht="12.95" customHeight="1" thickBot="1">
      <c r="A25" s="330" t="s">
        <v>107</v>
      </c>
      <c r="B25" s="329"/>
      <c r="C25" s="328">
        <v>3</v>
      </c>
      <c r="D25" s="327"/>
      <c r="E25" s="326"/>
      <c r="F25" s="326"/>
      <c r="G25" s="325" t="str">
        <f>IF(AND(ISBLANK(D25),ISBLANK(E25)),"",D25+E25)</f>
        <v/>
      </c>
      <c r="H25" s="324" t="str">
        <f>IF(OR(ISNUMBER($G25),ISNUMBER($Q25)),(SIGN(N($G25)-N($Q25))+1)/2,"")</f>
        <v/>
      </c>
      <c r="I25" s="323"/>
      <c r="K25" s="330" t="s">
        <v>31</v>
      </c>
      <c r="L25" s="329"/>
      <c r="M25" s="328">
        <v>3</v>
      </c>
      <c r="N25" s="327"/>
      <c r="O25" s="326"/>
      <c r="P25" s="326"/>
      <c r="Q25" s="325" t="str">
        <f>IF(AND(ISBLANK(N25),ISBLANK(O25)),"",N25+O25)</f>
        <v/>
      </c>
      <c r="R25" s="324" t="str">
        <f>IF(ISNUMBER($H25),1-$H25,"")</f>
        <v/>
      </c>
      <c r="S25" s="323"/>
    </row>
    <row r="26" spans="1:19" ht="12.95" customHeight="1">
      <c r="A26" s="322"/>
      <c r="B26" s="321"/>
      <c r="C26" s="320">
        <v>4</v>
      </c>
      <c r="D26" s="319"/>
      <c r="E26" s="318"/>
      <c r="F26" s="318"/>
      <c r="G26" s="317" t="str">
        <f>IF(AND(ISBLANK(D26),ISBLANK(E26)),"",D26+E26)</f>
        <v/>
      </c>
      <c r="H26" s="316" t="str">
        <f>IF(OR(ISNUMBER($G26),ISNUMBER($Q26)),(SIGN(N($G26)-N($Q26))+1)/2,"")</f>
        <v/>
      </c>
      <c r="I26" s="315">
        <f>IF(ISNUMBER(H27),(SIGN(1000*($H27-$R27)+$G27-$Q27)+1)/2,"")</f>
        <v>0</v>
      </c>
      <c r="K26" s="322"/>
      <c r="L26" s="321"/>
      <c r="M26" s="320">
        <v>4</v>
      </c>
      <c r="N26" s="319"/>
      <c r="O26" s="318"/>
      <c r="P26" s="318"/>
      <c r="Q26" s="317" t="str">
        <f>IF(AND(ISBLANK(N26),ISBLANK(O26)),"",N26+O26)</f>
        <v/>
      </c>
      <c r="R26" s="316" t="str">
        <f>IF(ISNUMBER($H26),1-$H26,"")</f>
        <v/>
      </c>
      <c r="S26" s="315">
        <f>IF(ISNUMBER($I26),1-$I26,"")</f>
        <v>1</v>
      </c>
    </row>
    <row r="27" spans="1:19" ht="15.95" customHeight="1" thickBot="1">
      <c r="A27" s="314">
        <v>1263</v>
      </c>
      <c r="B27" s="313"/>
      <c r="C27" s="312" t="s">
        <v>18</v>
      </c>
      <c r="D27" s="309">
        <f>IF(ISNUMBER($G27),SUM(D23:D26),"")</f>
        <v>245</v>
      </c>
      <c r="E27" s="311">
        <f>IF(ISNUMBER($G27),SUM(E23:E26),"")</f>
        <v>119</v>
      </c>
      <c r="F27" s="311">
        <f>IF(ISNUMBER($G27),SUM(F23:F26),"")</f>
        <v>3</v>
      </c>
      <c r="G27" s="310">
        <f>IF(SUM($G23:$G26)+SUM($Q23:$Q26)&gt;0,SUM(G23:G26),"")</f>
        <v>364</v>
      </c>
      <c r="H27" s="309">
        <f>IF(ISNUMBER($G27),SUM(H23:H26),"")</f>
        <v>1</v>
      </c>
      <c r="I27" s="308"/>
      <c r="K27" s="314">
        <v>22402</v>
      </c>
      <c r="L27" s="313"/>
      <c r="M27" s="312" t="s">
        <v>18</v>
      </c>
      <c r="N27" s="309">
        <f>IF(ISNUMBER($G27),SUM(N23:N26),"")</f>
        <v>265</v>
      </c>
      <c r="O27" s="311">
        <f>IF(ISNUMBER($G27),SUM(O23:O26),"")</f>
        <v>135</v>
      </c>
      <c r="P27" s="311">
        <f>IF(ISNUMBER($G27),SUM(P23:P26),"")</f>
        <v>6</v>
      </c>
      <c r="Q27" s="310">
        <f>IF(SUM($G23:$G26)+SUM($Q23:$Q26)&gt;0,SUM(Q23:Q26),"")</f>
        <v>400</v>
      </c>
      <c r="R27" s="309">
        <f>IF(ISNUMBER($G27),SUM(R23:R26),"")</f>
        <v>1</v>
      </c>
      <c r="S27" s="308"/>
    </row>
    <row r="28" spans="1:19" ht="12.95" customHeight="1">
      <c r="A28" s="339" t="s">
        <v>106</v>
      </c>
      <c r="B28" s="338"/>
      <c r="C28" s="337">
        <v>1</v>
      </c>
      <c r="D28" s="336">
        <v>140</v>
      </c>
      <c r="E28" s="335">
        <v>52</v>
      </c>
      <c r="F28" s="335">
        <v>3</v>
      </c>
      <c r="G28" s="334">
        <f>IF(AND(ISBLANK(D28),ISBLANK(E28)),"",D28+E28)</f>
        <v>192</v>
      </c>
      <c r="H28" s="333">
        <f>IF(OR(ISNUMBER($G28),ISNUMBER($Q28)),(SIGN(N($G28)-N($Q28))+1)/2,"")</f>
        <v>0</v>
      </c>
      <c r="I28" s="323"/>
      <c r="K28" s="339" t="s">
        <v>100</v>
      </c>
      <c r="L28" s="338"/>
      <c r="M28" s="337">
        <v>1</v>
      </c>
      <c r="N28" s="336">
        <v>141</v>
      </c>
      <c r="O28" s="335">
        <v>69</v>
      </c>
      <c r="P28" s="335">
        <v>3</v>
      </c>
      <c r="Q28" s="334">
        <f>IF(AND(ISBLANK(N28),ISBLANK(O28)),"",N28+O28)</f>
        <v>210</v>
      </c>
      <c r="R28" s="333">
        <f>IF(ISNUMBER($H28),1-$H28,"")</f>
        <v>1</v>
      </c>
      <c r="S28" s="323"/>
    </row>
    <row r="29" spans="1:19" ht="12.95" customHeight="1">
      <c r="A29" s="332"/>
      <c r="B29" s="331"/>
      <c r="C29" s="328">
        <v>2</v>
      </c>
      <c r="D29" s="327">
        <v>122</v>
      </c>
      <c r="E29" s="326">
        <v>60</v>
      </c>
      <c r="F29" s="326">
        <v>2</v>
      </c>
      <c r="G29" s="325">
        <f>IF(AND(ISBLANK(D29),ISBLANK(E29)),"",D29+E29)</f>
        <v>182</v>
      </c>
      <c r="H29" s="324">
        <f>IF(OR(ISNUMBER($G29),ISNUMBER($Q29)),(SIGN(N($G29)-N($Q29))+1)/2,"")</f>
        <v>0</v>
      </c>
      <c r="I29" s="323"/>
      <c r="K29" s="332"/>
      <c r="L29" s="331"/>
      <c r="M29" s="328">
        <v>2</v>
      </c>
      <c r="N29" s="327">
        <v>131</v>
      </c>
      <c r="O29" s="326">
        <v>63</v>
      </c>
      <c r="P29" s="326">
        <v>3</v>
      </c>
      <c r="Q29" s="325">
        <f>IF(AND(ISBLANK(N29),ISBLANK(O29)),"",N29+O29)</f>
        <v>194</v>
      </c>
      <c r="R29" s="324">
        <f>IF(ISNUMBER($H29),1-$H29,"")</f>
        <v>1</v>
      </c>
      <c r="S29" s="323"/>
    </row>
    <row r="30" spans="1:19" ht="12.95" customHeight="1" thickBot="1">
      <c r="A30" s="330" t="s">
        <v>31</v>
      </c>
      <c r="B30" s="329"/>
      <c r="C30" s="328">
        <v>3</v>
      </c>
      <c r="D30" s="327"/>
      <c r="E30" s="326"/>
      <c r="F30" s="326"/>
      <c r="G30" s="325" t="str">
        <f>IF(AND(ISBLANK(D30),ISBLANK(E30)),"",D30+E30)</f>
        <v/>
      </c>
      <c r="H30" s="324" t="str">
        <f>IF(OR(ISNUMBER($G30),ISNUMBER($Q30)),(SIGN(N($G30)-N($Q30))+1)/2,"")</f>
        <v/>
      </c>
      <c r="I30" s="323"/>
      <c r="K30" s="330" t="s">
        <v>105</v>
      </c>
      <c r="L30" s="329"/>
      <c r="M30" s="328">
        <v>3</v>
      </c>
      <c r="N30" s="327"/>
      <c r="O30" s="326"/>
      <c r="P30" s="326"/>
      <c r="Q30" s="325" t="str">
        <f>IF(AND(ISBLANK(N30),ISBLANK(O30)),"",N30+O30)</f>
        <v/>
      </c>
      <c r="R30" s="324" t="str">
        <f>IF(ISNUMBER($H30),1-$H30,"")</f>
        <v/>
      </c>
      <c r="S30" s="323"/>
    </row>
    <row r="31" spans="1:19" ht="12.95" customHeight="1">
      <c r="A31" s="322"/>
      <c r="B31" s="321"/>
      <c r="C31" s="320">
        <v>4</v>
      </c>
      <c r="D31" s="319"/>
      <c r="E31" s="318"/>
      <c r="F31" s="318"/>
      <c r="G31" s="317" t="str">
        <f>IF(AND(ISBLANK(D31),ISBLANK(E31)),"",D31+E31)</f>
        <v/>
      </c>
      <c r="H31" s="316" t="str">
        <f>IF(OR(ISNUMBER($G31),ISNUMBER($Q31)),(SIGN(N($G31)-N($Q31))+1)/2,"")</f>
        <v/>
      </c>
      <c r="I31" s="315">
        <f>IF(ISNUMBER(H32),(SIGN(1000*($H32-$R32)+$G32-$Q32)+1)/2,"")</f>
        <v>0</v>
      </c>
      <c r="K31" s="322"/>
      <c r="L31" s="321"/>
      <c r="M31" s="320">
        <v>4</v>
      </c>
      <c r="N31" s="319"/>
      <c r="O31" s="318"/>
      <c r="P31" s="318"/>
      <c r="Q31" s="317" t="str">
        <f>IF(AND(ISBLANK(N31),ISBLANK(O31)),"",N31+O31)</f>
        <v/>
      </c>
      <c r="R31" s="316" t="str">
        <f>IF(ISNUMBER($H31),1-$H31,"")</f>
        <v/>
      </c>
      <c r="S31" s="315">
        <f>IF(ISNUMBER($I31),1-$I31,"")</f>
        <v>1</v>
      </c>
    </row>
    <row r="32" spans="1:19" ht="15.95" customHeight="1" thickBot="1">
      <c r="A32" s="314">
        <v>15519</v>
      </c>
      <c r="B32" s="313"/>
      <c r="C32" s="312" t="s">
        <v>18</v>
      </c>
      <c r="D32" s="309">
        <f>IF(ISNUMBER($G32),SUM(D28:D31),"")</f>
        <v>262</v>
      </c>
      <c r="E32" s="311">
        <f>IF(ISNUMBER($G32),SUM(E28:E31),"")</f>
        <v>112</v>
      </c>
      <c r="F32" s="311">
        <f>IF(ISNUMBER($G32),SUM(F28:F31),"")</f>
        <v>5</v>
      </c>
      <c r="G32" s="310">
        <f>IF(SUM($G28:$G31)+SUM($Q28:$Q31)&gt;0,SUM(G28:G31),"")</f>
        <v>374</v>
      </c>
      <c r="H32" s="309">
        <f>IF(ISNUMBER($G32),SUM(H28:H31),"")</f>
        <v>0</v>
      </c>
      <c r="I32" s="308"/>
      <c r="K32" s="314">
        <v>15906</v>
      </c>
      <c r="L32" s="313"/>
      <c r="M32" s="312" t="s">
        <v>18</v>
      </c>
      <c r="N32" s="309">
        <f>IF(ISNUMBER($G32),SUM(N28:N31),"")</f>
        <v>272</v>
      </c>
      <c r="O32" s="311">
        <f>IF(ISNUMBER($G32),SUM(O28:O31),"")</f>
        <v>132</v>
      </c>
      <c r="P32" s="311">
        <f>IF(ISNUMBER($G32),SUM(P28:P31),"")</f>
        <v>6</v>
      </c>
      <c r="Q32" s="310">
        <f>IF(SUM($G28:$G31)+SUM($Q28:$Q31)&gt;0,SUM(Q28:Q31),"")</f>
        <v>404</v>
      </c>
      <c r="R32" s="309">
        <f>IF(ISNUMBER($G32),SUM(R28:R31),"")</f>
        <v>2</v>
      </c>
      <c r="S32" s="308"/>
    </row>
    <row r="33" spans="1:19" ht="12.95" customHeight="1">
      <c r="A33" s="339" t="s">
        <v>104</v>
      </c>
      <c r="B33" s="338"/>
      <c r="C33" s="337">
        <v>1</v>
      </c>
      <c r="D33" s="336">
        <v>153</v>
      </c>
      <c r="E33" s="335">
        <v>60</v>
      </c>
      <c r="F33" s="335">
        <v>2</v>
      </c>
      <c r="G33" s="334">
        <f>IF(AND(ISBLANK(D33),ISBLANK(E33)),"",D33+E33)</f>
        <v>213</v>
      </c>
      <c r="H33" s="333">
        <f>IF(OR(ISNUMBER($G33),ISNUMBER($Q33)),(SIGN(N($G33)-N($Q33))+1)/2,"")</f>
        <v>1</v>
      </c>
      <c r="I33" s="323"/>
      <c r="K33" s="339" t="s">
        <v>103</v>
      </c>
      <c r="L33" s="338"/>
      <c r="M33" s="337">
        <v>1</v>
      </c>
      <c r="N33" s="336">
        <v>134</v>
      </c>
      <c r="O33" s="335">
        <v>63</v>
      </c>
      <c r="P33" s="335">
        <v>3</v>
      </c>
      <c r="Q33" s="334">
        <f>IF(AND(ISBLANK(N33),ISBLANK(O33)),"",N33+O33)</f>
        <v>197</v>
      </c>
      <c r="R33" s="333">
        <f>IF(ISNUMBER($H33),1-$H33,"")</f>
        <v>0</v>
      </c>
      <c r="S33" s="323"/>
    </row>
    <row r="34" spans="1:19" ht="12.95" customHeight="1">
      <c r="A34" s="332"/>
      <c r="B34" s="331"/>
      <c r="C34" s="328">
        <v>2</v>
      </c>
      <c r="D34" s="327">
        <v>142</v>
      </c>
      <c r="E34" s="326">
        <v>43</v>
      </c>
      <c r="F34" s="326">
        <v>5</v>
      </c>
      <c r="G34" s="325">
        <f>IF(AND(ISBLANK(D34),ISBLANK(E34)),"",D34+E34)</f>
        <v>185</v>
      </c>
      <c r="H34" s="324">
        <f>IF(OR(ISNUMBER($G34),ISNUMBER($Q34)),(SIGN(N($G34)-N($Q34))+1)/2,"")</f>
        <v>0</v>
      </c>
      <c r="I34" s="323"/>
      <c r="K34" s="332"/>
      <c r="L34" s="331"/>
      <c r="M34" s="328">
        <v>2</v>
      </c>
      <c r="N34" s="327">
        <v>130</v>
      </c>
      <c r="O34" s="326">
        <v>61</v>
      </c>
      <c r="P34" s="326">
        <v>3</v>
      </c>
      <c r="Q34" s="325">
        <f>IF(AND(ISBLANK(N34),ISBLANK(O34)),"",N34+O34)</f>
        <v>191</v>
      </c>
      <c r="R34" s="324">
        <f>IF(ISNUMBER($H34),1-$H34,"")</f>
        <v>1</v>
      </c>
      <c r="S34" s="323"/>
    </row>
    <row r="35" spans="1:19" ht="12.95" customHeight="1" thickBot="1">
      <c r="A35" s="330" t="s">
        <v>102</v>
      </c>
      <c r="B35" s="329"/>
      <c r="C35" s="328">
        <v>3</v>
      </c>
      <c r="D35" s="327"/>
      <c r="E35" s="326"/>
      <c r="F35" s="326"/>
      <c r="G35" s="325" t="str">
        <f>IF(AND(ISBLANK(D35),ISBLANK(E35)),"",D35+E35)</f>
        <v/>
      </c>
      <c r="H35" s="324" t="str">
        <f>IF(OR(ISNUMBER($G35),ISNUMBER($Q35)),(SIGN(N($G35)-N($Q35))+1)/2,"")</f>
        <v/>
      </c>
      <c r="I35" s="323"/>
      <c r="K35" s="330" t="s">
        <v>24</v>
      </c>
      <c r="L35" s="329"/>
      <c r="M35" s="328">
        <v>3</v>
      </c>
      <c r="N35" s="327"/>
      <c r="O35" s="326"/>
      <c r="P35" s="326"/>
      <c r="Q35" s="325" t="str">
        <f>IF(AND(ISBLANK(N35),ISBLANK(O35)),"",N35+O35)</f>
        <v/>
      </c>
      <c r="R35" s="324" t="str">
        <f>IF(ISNUMBER($H35),1-$H35,"")</f>
        <v/>
      </c>
      <c r="S35" s="323"/>
    </row>
    <row r="36" spans="1:19" ht="12.95" customHeight="1">
      <c r="A36" s="322"/>
      <c r="B36" s="321"/>
      <c r="C36" s="320">
        <v>4</v>
      </c>
      <c r="D36" s="319"/>
      <c r="E36" s="318"/>
      <c r="F36" s="318"/>
      <c r="G36" s="317" t="str">
        <f>IF(AND(ISBLANK(D36),ISBLANK(E36)),"",D36+E36)</f>
        <v/>
      </c>
      <c r="H36" s="316" t="str">
        <f>IF(OR(ISNUMBER($G36),ISNUMBER($Q36)),(SIGN(N($G36)-N($Q36))+1)/2,"")</f>
        <v/>
      </c>
      <c r="I36" s="315">
        <f>IF(ISNUMBER(H37),(SIGN(1000*($H37-$R37)+$G37-$Q37)+1)/2,"")</f>
        <v>1</v>
      </c>
      <c r="K36" s="322"/>
      <c r="L36" s="321"/>
      <c r="M36" s="320">
        <v>4</v>
      </c>
      <c r="N36" s="319"/>
      <c r="O36" s="318"/>
      <c r="P36" s="318"/>
      <c r="Q36" s="317" t="str">
        <f>IF(AND(ISBLANK(N36),ISBLANK(O36)),"",N36+O36)</f>
        <v/>
      </c>
      <c r="R36" s="316" t="str">
        <f>IF(ISNUMBER($H36),1-$H36,"")</f>
        <v/>
      </c>
      <c r="S36" s="315">
        <f>IF(ISNUMBER($I36),1-$I36,"")</f>
        <v>0</v>
      </c>
    </row>
    <row r="37" spans="1:19" ht="15.95" customHeight="1" thickBot="1">
      <c r="A37" s="314">
        <v>4258</v>
      </c>
      <c r="B37" s="313"/>
      <c r="C37" s="312" t="s">
        <v>18</v>
      </c>
      <c r="D37" s="309">
        <f>IF(ISNUMBER($G37),SUM(D33:D36),"")</f>
        <v>295</v>
      </c>
      <c r="E37" s="311">
        <f>IF(ISNUMBER($G37),SUM(E33:E36),"")</f>
        <v>103</v>
      </c>
      <c r="F37" s="311">
        <f>IF(ISNUMBER($G37),SUM(F33:F36),"")</f>
        <v>7</v>
      </c>
      <c r="G37" s="310">
        <f>IF(SUM($G33:$G36)+SUM($Q33:$Q36)&gt;0,SUM(G33:G36),"")</f>
        <v>398</v>
      </c>
      <c r="H37" s="309">
        <f>IF(ISNUMBER($G37),SUM(H33:H36),"")</f>
        <v>1</v>
      </c>
      <c r="I37" s="308"/>
      <c r="K37" s="314">
        <v>11675</v>
      </c>
      <c r="L37" s="313"/>
      <c r="M37" s="312" t="s">
        <v>18</v>
      </c>
      <c r="N37" s="309">
        <f>IF(ISNUMBER($G37),SUM(N33:N36),"")</f>
        <v>264</v>
      </c>
      <c r="O37" s="311">
        <f>IF(ISNUMBER($G37),SUM(O33:O36),"")</f>
        <v>124</v>
      </c>
      <c r="P37" s="311">
        <f>IF(ISNUMBER($G37),SUM(P33:P36),"")</f>
        <v>6</v>
      </c>
      <c r="Q37" s="310">
        <f>IF(SUM($G33:$G36)+SUM($Q33:$Q36)&gt;0,SUM(Q33:Q36),"")</f>
        <v>388</v>
      </c>
      <c r="R37" s="309">
        <f>IF(ISNUMBER($G37),SUM(R33:R36),"")</f>
        <v>1</v>
      </c>
      <c r="S37" s="308"/>
    </row>
    <row r="38" spans="1:19" ht="5.0999999999999996" customHeight="1" thickBot="1"/>
    <row r="39" spans="1:19" ht="20.100000000000001" customHeight="1" thickBot="1">
      <c r="A39" s="307"/>
      <c r="B39" s="306"/>
      <c r="C39" s="305" t="s">
        <v>38</v>
      </c>
      <c r="D39" s="304">
        <f>IF(ISNUMBER($G39),SUM(D12,D17,D22,D27,D32,D37),"")</f>
        <v>1604</v>
      </c>
      <c r="E39" s="303">
        <f>IF(ISNUMBER($G39),SUM(E12,E17,E22,E27,E32,E37),"")</f>
        <v>763</v>
      </c>
      <c r="F39" s="303">
        <f>IF(ISNUMBER($G39),SUM(F12,F17,F22,F27,F32,F37),"")</f>
        <v>35</v>
      </c>
      <c r="G39" s="302">
        <f>IF(SUM($G$8:$G$37)+SUM($Q$8:$Q$37)&gt;0,SUM(G12,G17,G22,G27,G32,G37),"")</f>
        <v>2367</v>
      </c>
      <c r="H39" s="301">
        <f>IF(SUM($G$8:$G$37)+SUM($Q$8:$Q$37)&gt;0,SUM(H12,H17,H22,H27,H32,H37),"")</f>
        <v>7</v>
      </c>
      <c r="I39" s="300">
        <f>IF(ISNUMBER($G39),(SIGN($G39-$Q39)+1)/IF(COUNT(I$11,I$16,I$21,I$26,I$31,I$36)&gt;3,1,2),"")</f>
        <v>2</v>
      </c>
      <c r="K39" s="307"/>
      <c r="L39" s="306"/>
      <c r="M39" s="305" t="s">
        <v>38</v>
      </c>
      <c r="N39" s="304">
        <f>IF(ISNUMBER($G39),SUM(N12,N17,N22,N27,N32,N37),"")</f>
        <v>1586</v>
      </c>
      <c r="O39" s="303">
        <f>IF(ISNUMBER($G39),SUM(O12,O17,O22,O27,O32,O37),"")</f>
        <v>667</v>
      </c>
      <c r="P39" s="303">
        <f>IF(ISNUMBER($G39),SUM(P12,P17,P22,P27,P32,P37),"")</f>
        <v>53</v>
      </c>
      <c r="Q39" s="302">
        <f>IF(SUM($G$8:$G$37)+SUM($Q$8:$Q$37)&gt;0,SUM(Q12,Q17,Q22,Q27,Q32,Q37),"")</f>
        <v>2253</v>
      </c>
      <c r="R39" s="301">
        <f>IF(SUM($G$8:$G$37)+SUM($Q$8:$Q$37)&gt;0,SUM(R12,R17,R22,R27,R32,R37),"")</f>
        <v>5</v>
      </c>
      <c r="S39" s="300">
        <f>IF(ISNUMBER($I39),IF(COUNT(S$11,S$16,S$21,S$26,S$31,S$36)&gt;3,2,1)-$I39,"")</f>
        <v>0</v>
      </c>
    </row>
    <row r="40" spans="1:19" ht="5.0999999999999996" customHeight="1" thickBot="1"/>
    <row r="41" spans="1:19" ht="18" customHeight="1" thickBot="1">
      <c r="A41" s="291"/>
      <c r="B41" s="293" t="s">
        <v>39</v>
      </c>
      <c r="C41" s="299" t="s">
        <v>101</v>
      </c>
      <c r="D41" s="299"/>
      <c r="E41" s="299"/>
      <c r="G41" s="298" t="s">
        <v>41</v>
      </c>
      <c r="H41" s="298"/>
      <c r="I41" s="297">
        <f>IF(ISNUMBER(I$39),SUM(I11,I16,I21,I26,I31,I36,I39),"")</f>
        <v>6</v>
      </c>
      <c r="K41" s="291"/>
      <c r="L41" s="293" t="s">
        <v>39</v>
      </c>
      <c r="M41" s="299" t="s">
        <v>100</v>
      </c>
      <c r="N41" s="299"/>
      <c r="O41" s="299"/>
      <c r="Q41" s="298" t="s">
        <v>41</v>
      </c>
      <c r="R41" s="298"/>
      <c r="S41" s="297">
        <f>IF(ISNUMBER(S$39),SUM(S11,S16,S21,S26,S31,S36,S39),"")</f>
        <v>2</v>
      </c>
    </row>
    <row r="42" spans="1:19" ht="18" customHeight="1">
      <c r="A42" s="291"/>
      <c r="B42" s="293" t="s">
        <v>43</v>
      </c>
      <c r="C42" s="296"/>
      <c r="D42" s="296"/>
      <c r="E42" s="296"/>
      <c r="G42" s="295"/>
      <c r="H42" s="295"/>
      <c r="I42" s="295"/>
      <c r="K42" s="291"/>
      <c r="L42" s="293" t="s">
        <v>43</v>
      </c>
      <c r="M42" s="296"/>
      <c r="N42" s="296"/>
      <c r="O42" s="296"/>
      <c r="Q42" s="295"/>
      <c r="R42" s="295"/>
      <c r="S42" s="295"/>
    </row>
    <row r="43" spans="1:19" ht="20.100000000000001" customHeight="1">
      <c r="A43" s="293" t="s">
        <v>44</v>
      </c>
      <c r="B43" s="293" t="s">
        <v>45</v>
      </c>
      <c r="C43" s="292"/>
      <c r="D43" s="292"/>
      <c r="E43" s="292"/>
      <c r="F43" s="292"/>
      <c r="G43" s="292"/>
      <c r="H43" s="292"/>
      <c r="I43" s="293"/>
      <c r="J43" s="293"/>
      <c r="K43" s="293" t="s">
        <v>46</v>
      </c>
      <c r="L43" s="294"/>
      <c r="M43" s="294"/>
      <c r="O43" s="293" t="s">
        <v>43</v>
      </c>
      <c r="P43" s="292"/>
      <c r="Q43" s="292"/>
      <c r="R43" s="292"/>
      <c r="S43" s="292"/>
    </row>
    <row r="44" spans="1:19" ht="9.9499999999999993" customHeight="1">
      <c r="E44" s="291"/>
      <c r="H44" s="291"/>
    </row>
    <row r="45" spans="1:19" ht="30" customHeight="1">
      <c r="A45" s="290" t="str">
        <f>"Technické podmínky utkání:   " &amp; $B$3 &amp; IF(ISBLANK($B$3),""," – ") &amp; $L$3</f>
        <v>Technické podmínky utkání:   Uhelné sklady B – DP A</v>
      </c>
    </row>
    <row r="46" spans="1:19" ht="20.100000000000001" customHeight="1">
      <c r="B46" s="287" t="s">
        <v>47</v>
      </c>
      <c r="C46" s="289" t="s">
        <v>99</v>
      </c>
      <c r="D46" s="289"/>
      <c r="I46" s="287" t="s">
        <v>49</v>
      </c>
      <c r="J46" s="289">
        <v>20</v>
      </c>
      <c r="K46" s="289"/>
    </row>
    <row r="47" spans="1:19" ht="20.100000000000001" customHeight="1">
      <c r="B47" s="287" t="s">
        <v>50</v>
      </c>
      <c r="C47" s="288"/>
      <c r="D47" s="288"/>
      <c r="I47" s="287" t="s">
        <v>52</v>
      </c>
      <c r="J47" s="288"/>
      <c r="K47" s="288"/>
      <c r="P47" s="287" t="s">
        <v>53</v>
      </c>
      <c r="Q47" s="286">
        <v>44403</v>
      </c>
      <c r="R47" s="285"/>
      <c r="S47" s="285"/>
    </row>
    <row r="48" spans="1:19" ht="9.9499999999999993" customHeight="1"/>
    <row r="49" spans="1:19" ht="15" customHeight="1">
      <c r="A49" s="249" t="s">
        <v>55</v>
      </c>
      <c r="B49" s="248"/>
      <c r="C49" s="248"/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7"/>
    </row>
    <row r="50" spans="1:19" ht="81" customHeight="1">
      <c r="A50" s="246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4"/>
    </row>
    <row r="51" spans="1:19" ht="5.0999999999999996" customHeight="1"/>
    <row r="52" spans="1:19" ht="15" customHeight="1">
      <c r="A52" s="249" t="s">
        <v>56</v>
      </c>
      <c r="B52" s="248"/>
      <c r="C52" s="248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7"/>
    </row>
    <row r="53" spans="1:19" ht="6" customHeight="1">
      <c r="A53" s="284"/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81"/>
    </row>
    <row r="54" spans="1:19" ht="21" customHeight="1">
      <c r="A54" s="283" t="s">
        <v>6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82" t="s">
        <v>8</v>
      </c>
      <c r="L54" s="265"/>
      <c r="M54" s="265"/>
      <c r="N54" s="265"/>
      <c r="O54" s="265"/>
      <c r="P54" s="265"/>
      <c r="Q54" s="265"/>
      <c r="R54" s="265"/>
      <c r="S54" s="281"/>
    </row>
    <row r="55" spans="1:19" ht="21" customHeight="1">
      <c r="A55" s="280"/>
      <c r="B55" s="277" t="s">
        <v>57</v>
      </c>
      <c r="C55" s="276"/>
      <c r="D55" s="278"/>
      <c r="E55" s="277" t="s">
        <v>58</v>
      </c>
      <c r="F55" s="276"/>
      <c r="G55" s="276"/>
      <c r="H55" s="276"/>
      <c r="I55" s="278"/>
      <c r="J55" s="265"/>
      <c r="K55" s="279"/>
      <c r="L55" s="277" t="s">
        <v>57</v>
      </c>
      <c r="M55" s="276"/>
      <c r="N55" s="278"/>
      <c r="O55" s="277" t="s">
        <v>58</v>
      </c>
      <c r="P55" s="276"/>
      <c r="Q55" s="276"/>
      <c r="R55" s="276"/>
      <c r="S55" s="275"/>
    </row>
    <row r="56" spans="1:19" ht="21" customHeight="1">
      <c r="A56" s="274" t="s">
        <v>59</v>
      </c>
      <c r="B56" s="270" t="s">
        <v>60</v>
      </c>
      <c r="C56" s="272"/>
      <c r="D56" s="271" t="s">
        <v>61</v>
      </c>
      <c r="E56" s="270" t="s">
        <v>60</v>
      </c>
      <c r="F56" s="269"/>
      <c r="G56" s="269"/>
      <c r="H56" s="268"/>
      <c r="I56" s="271" t="s">
        <v>61</v>
      </c>
      <c r="J56" s="265"/>
      <c r="K56" s="273" t="s">
        <v>59</v>
      </c>
      <c r="L56" s="270" t="s">
        <v>60</v>
      </c>
      <c r="M56" s="272"/>
      <c r="N56" s="271" t="s">
        <v>61</v>
      </c>
      <c r="O56" s="270" t="s">
        <v>60</v>
      </c>
      <c r="P56" s="269"/>
      <c r="Q56" s="269"/>
      <c r="R56" s="268"/>
      <c r="S56" s="267" t="s">
        <v>61</v>
      </c>
    </row>
    <row r="57" spans="1:19" ht="21" customHeight="1">
      <c r="A57" s="266"/>
      <c r="B57" s="262"/>
      <c r="C57" s="260"/>
      <c r="D57" s="263"/>
      <c r="E57" s="262"/>
      <c r="F57" s="261"/>
      <c r="G57" s="261"/>
      <c r="H57" s="260"/>
      <c r="I57" s="263"/>
      <c r="J57" s="265"/>
      <c r="K57" s="264"/>
      <c r="L57" s="262"/>
      <c r="M57" s="260"/>
      <c r="N57" s="263"/>
      <c r="O57" s="262"/>
      <c r="P57" s="261"/>
      <c r="Q57" s="261"/>
      <c r="R57" s="260"/>
      <c r="S57" s="259"/>
    </row>
    <row r="58" spans="1:19" ht="21" customHeight="1">
      <c r="A58" s="266"/>
      <c r="B58" s="262"/>
      <c r="C58" s="260"/>
      <c r="D58" s="263"/>
      <c r="E58" s="262"/>
      <c r="F58" s="261"/>
      <c r="G58" s="261"/>
      <c r="H58" s="260"/>
      <c r="I58" s="263"/>
      <c r="J58" s="265"/>
      <c r="K58" s="264"/>
      <c r="L58" s="262"/>
      <c r="M58" s="260"/>
      <c r="N58" s="263"/>
      <c r="O58" s="262"/>
      <c r="P58" s="261"/>
      <c r="Q58" s="261"/>
      <c r="R58" s="260"/>
      <c r="S58" s="259"/>
    </row>
    <row r="59" spans="1:19" ht="12" customHeight="1">
      <c r="A59" s="258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6"/>
    </row>
    <row r="60" spans="1:19" ht="5.0999999999999996" customHeight="1"/>
    <row r="61" spans="1:19" ht="15" customHeight="1">
      <c r="A61" s="255" t="s">
        <v>62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3"/>
    </row>
    <row r="62" spans="1:19" ht="81" customHeight="1">
      <c r="A62" s="252"/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0"/>
    </row>
    <row r="63" spans="1:19" ht="5.0999999999999996" customHeight="1"/>
    <row r="64" spans="1:19" ht="15" customHeight="1">
      <c r="A64" s="249" t="s">
        <v>63</v>
      </c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7"/>
    </row>
    <row r="65" spans="1:19" ht="81" customHeight="1">
      <c r="A65" s="246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4"/>
    </row>
    <row r="66" spans="1:19" ht="30" customHeight="1">
      <c r="A66" s="243"/>
      <c r="B66" s="242" t="s">
        <v>64</v>
      </c>
      <c r="C66" s="241"/>
      <c r="D66" s="241"/>
      <c r="E66" s="241"/>
      <c r="F66" s="241"/>
      <c r="G66" s="241"/>
      <c r="H66" s="241"/>
    </row>
  </sheetData>
  <sheetProtection password="FC6B" sheet="1" objects="1" scenarios="1"/>
  <dataConsolidate/>
  <mergeCells count="95">
    <mergeCell ref="S21:S22"/>
    <mergeCell ref="K18:L19"/>
    <mergeCell ref="K20:L21"/>
    <mergeCell ref="K22:L22"/>
    <mergeCell ref="K15:L16"/>
    <mergeCell ref="A15:B16"/>
    <mergeCell ref="I21:I22"/>
    <mergeCell ref="R5:S5"/>
    <mergeCell ref="K8:L9"/>
    <mergeCell ref="K10:L11"/>
    <mergeCell ref="M5:M6"/>
    <mergeCell ref="K5:L5"/>
    <mergeCell ref="K6:L6"/>
    <mergeCell ref="S11:S12"/>
    <mergeCell ref="A37:B37"/>
    <mergeCell ref="N5:Q5"/>
    <mergeCell ref="K12:L12"/>
    <mergeCell ref="K17:L17"/>
    <mergeCell ref="A17:B17"/>
    <mergeCell ref="A18:B19"/>
    <mergeCell ref="K33:L34"/>
    <mergeCell ref="K25:L26"/>
    <mergeCell ref="K35:L36"/>
    <mergeCell ref="K37:L37"/>
    <mergeCell ref="A33:B34"/>
    <mergeCell ref="I26:I27"/>
    <mergeCell ref="S16:S17"/>
    <mergeCell ref="K13:L14"/>
    <mergeCell ref="I11:I12"/>
    <mergeCell ref="A35:B36"/>
    <mergeCell ref="S36:S37"/>
    <mergeCell ref="S26:S27"/>
    <mergeCell ref="S31:S32"/>
    <mergeCell ref="A10:B11"/>
    <mergeCell ref="D5:G5"/>
    <mergeCell ref="H5:I5"/>
    <mergeCell ref="A20:B21"/>
    <mergeCell ref="I16:I17"/>
    <mergeCell ref="A30:B31"/>
    <mergeCell ref="A32:B32"/>
    <mergeCell ref="I31:I32"/>
    <mergeCell ref="A12:B12"/>
    <mergeCell ref="A13:B14"/>
    <mergeCell ref="L3:S3"/>
    <mergeCell ref="L1:N1"/>
    <mergeCell ref="O1:P1"/>
    <mergeCell ref="Q1:S1"/>
    <mergeCell ref="B3:I3"/>
    <mergeCell ref="B1:C2"/>
    <mergeCell ref="D1:I1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K23:L24"/>
    <mergeCell ref="K28:L29"/>
    <mergeCell ref="K30:L31"/>
    <mergeCell ref="K32:L32"/>
    <mergeCell ref="K27:L27"/>
    <mergeCell ref="Q41:R41"/>
    <mergeCell ref="C43:H43"/>
    <mergeCell ref="L43:M43"/>
    <mergeCell ref="A52:S52"/>
    <mergeCell ref="Q47:S47"/>
    <mergeCell ref="A49:S49"/>
    <mergeCell ref="A50:S50"/>
    <mergeCell ref="J46:K46"/>
    <mergeCell ref="C47:D47"/>
    <mergeCell ref="J47:K47"/>
    <mergeCell ref="E58:H58"/>
    <mergeCell ref="O57:R57"/>
    <mergeCell ref="G41:H41"/>
    <mergeCell ref="C66:H66"/>
    <mergeCell ref="A61:S61"/>
    <mergeCell ref="A62:S62"/>
    <mergeCell ref="A64:S64"/>
    <mergeCell ref="A65:S65"/>
    <mergeCell ref="C41:E41"/>
    <mergeCell ref="C42:E42"/>
    <mergeCell ref="O58:R58"/>
    <mergeCell ref="C46:D46"/>
    <mergeCell ref="M42:O42"/>
    <mergeCell ref="M41:O41"/>
    <mergeCell ref="B57:C57"/>
    <mergeCell ref="B58:C58"/>
    <mergeCell ref="P43:S43"/>
    <mergeCell ref="L57:M57"/>
    <mergeCell ref="L58:M58"/>
    <mergeCell ref="E57:H57"/>
  </mergeCells>
  <dataValidations count="2">
    <dataValidation type="date" allowBlank="1" showInputMessage="1" showErrorMessage="1" sqref="Q1:S1 JM1:JO1 TI1:TK1 ADE1:ADG1 ANA1:ANC1 AWW1:AWY1 BGS1:BGU1 BQO1:BQQ1 CAK1:CAM1 CKG1:CKI1 CUC1:CUE1 DDY1:DEA1 DNU1:DNW1 DXQ1:DXS1 EHM1:EHO1 ERI1:ERK1 FBE1:FBG1 FLA1:FLC1 FUW1:FUY1 GES1:GEU1 GOO1:GOQ1 GYK1:GYM1 HIG1:HII1 HSC1:HSE1 IBY1:ICA1 ILU1:ILW1 IVQ1:IVS1 JFM1:JFO1 JPI1:JPK1 JZE1:JZG1 KJA1:KJC1 KSW1:KSY1 LCS1:LCU1 LMO1:LMQ1 LWK1:LWM1 MGG1:MGI1 MQC1:MQE1 MZY1:NAA1 NJU1:NJW1 NTQ1:NTS1 ODM1:ODO1 ONI1:ONK1 OXE1:OXG1 PHA1:PHC1 PQW1:PQY1 QAS1:QAU1 QKO1:QKQ1 QUK1:QUM1 REG1:REI1 ROC1:ROE1 RXY1:RYA1 SHU1:SHW1 SRQ1:SRS1 TBM1:TBO1 TLI1:TLK1 TVE1:TVG1 UFA1:UFC1 UOW1:UOY1 UYS1:UYU1 VIO1:VIQ1 VSK1:VSM1 WCG1:WCI1 WMC1:WME1 WVY1:WWA1 Q65537:S65537 JM65537:JO65537 TI65537:TK65537 ADE65537:ADG65537 ANA65537:ANC65537 AWW65537:AWY65537 BGS65537:BGU65537 BQO65537:BQQ65537 CAK65537:CAM65537 CKG65537:CKI65537 CUC65537:CUE65537 DDY65537:DEA65537 DNU65537:DNW65537 DXQ65537:DXS65537 EHM65537:EHO65537 ERI65537:ERK65537 FBE65537:FBG65537 FLA65537:FLC65537 FUW65537:FUY65537 GES65537:GEU65537 GOO65537:GOQ65537 GYK65537:GYM65537 HIG65537:HII65537 HSC65537:HSE65537 IBY65537:ICA65537 ILU65537:ILW65537 IVQ65537:IVS65537 JFM65537:JFO65537 JPI65537:JPK65537 JZE65537:JZG65537 KJA65537:KJC65537 KSW65537:KSY65537 LCS65537:LCU65537 LMO65537:LMQ65537 LWK65537:LWM65537 MGG65537:MGI65537 MQC65537:MQE65537 MZY65537:NAA65537 NJU65537:NJW65537 NTQ65537:NTS65537 ODM65537:ODO65537 ONI65537:ONK65537 OXE65537:OXG65537 PHA65537:PHC65537 PQW65537:PQY65537 QAS65537:QAU65537 QKO65537:QKQ65537 QUK65537:QUM65537 REG65537:REI65537 ROC65537:ROE65537 RXY65537:RYA65537 SHU65537:SHW65537 SRQ65537:SRS65537 TBM65537:TBO65537 TLI65537:TLK65537 TVE65537:TVG65537 UFA65537:UFC65537 UOW65537:UOY65537 UYS65537:UYU65537 VIO65537:VIQ65537 VSK65537:VSM65537 WCG65537:WCI65537 WMC65537:WME65537 WVY65537:WWA65537 Q131073:S131073 JM131073:JO131073 TI131073:TK131073 ADE131073:ADG131073 ANA131073:ANC131073 AWW131073:AWY131073 BGS131073:BGU131073 BQO131073:BQQ131073 CAK131073:CAM131073 CKG131073:CKI131073 CUC131073:CUE131073 DDY131073:DEA131073 DNU131073:DNW131073 DXQ131073:DXS131073 EHM131073:EHO131073 ERI131073:ERK131073 FBE131073:FBG131073 FLA131073:FLC131073 FUW131073:FUY131073 GES131073:GEU131073 GOO131073:GOQ131073 GYK131073:GYM131073 HIG131073:HII131073 HSC131073:HSE131073 IBY131073:ICA131073 ILU131073:ILW131073 IVQ131073:IVS131073 JFM131073:JFO131073 JPI131073:JPK131073 JZE131073:JZG131073 KJA131073:KJC131073 KSW131073:KSY131073 LCS131073:LCU131073 LMO131073:LMQ131073 LWK131073:LWM131073 MGG131073:MGI131073 MQC131073:MQE131073 MZY131073:NAA131073 NJU131073:NJW131073 NTQ131073:NTS131073 ODM131073:ODO131073 ONI131073:ONK131073 OXE131073:OXG131073 PHA131073:PHC131073 PQW131073:PQY131073 QAS131073:QAU131073 QKO131073:QKQ131073 QUK131073:QUM131073 REG131073:REI131073 ROC131073:ROE131073 RXY131073:RYA131073 SHU131073:SHW131073 SRQ131073:SRS131073 TBM131073:TBO131073 TLI131073:TLK131073 TVE131073:TVG131073 UFA131073:UFC131073 UOW131073:UOY131073 UYS131073:UYU131073 VIO131073:VIQ131073 VSK131073:VSM131073 WCG131073:WCI131073 WMC131073:WME131073 WVY131073:WWA131073 Q196609:S196609 JM196609:JO196609 TI196609:TK196609 ADE196609:ADG196609 ANA196609:ANC196609 AWW196609:AWY196609 BGS196609:BGU196609 BQO196609:BQQ196609 CAK196609:CAM196609 CKG196609:CKI196609 CUC196609:CUE196609 DDY196609:DEA196609 DNU196609:DNW196609 DXQ196609:DXS196609 EHM196609:EHO196609 ERI196609:ERK196609 FBE196609:FBG196609 FLA196609:FLC196609 FUW196609:FUY196609 GES196609:GEU196609 GOO196609:GOQ196609 GYK196609:GYM196609 HIG196609:HII196609 HSC196609:HSE196609 IBY196609:ICA196609 ILU196609:ILW196609 IVQ196609:IVS196609 JFM196609:JFO196609 JPI196609:JPK196609 JZE196609:JZG196609 KJA196609:KJC196609 KSW196609:KSY196609 LCS196609:LCU196609 LMO196609:LMQ196609 LWK196609:LWM196609 MGG196609:MGI196609 MQC196609:MQE196609 MZY196609:NAA196609 NJU196609:NJW196609 NTQ196609:NTS196609 ODM196609:ODO196609 ONI196609:ONK196609 OXE196609:OXG196609 PHA196609:PHC196609 PQW196609:PQY196609 QAS196609:QAU196609 QKO196609:QKQ196609 QUK196609:QUM196609 REG196609:REI196609 ROC196609:ROE196609 RXY196609:RYA196609 SHU196609:SHW196609 SRQ196609:SRS196609 TBM196609:TBO196609 TLI196609:TLK196609 TVE196609:TVG196609 UFA196609:UFC196609 UOW196609:UOY196609 UYS196609:UYU196609 VIO196609:VIQ196609 VSK196609:VSM196609 WCG196609:WCI196609 WMC196609:WME196609 WVY196609:WWA196609 Q262145:S262145 JM262145:JO262145 TI262145:TK262145 ADE262145:ADG262145 ANA262145:ANC262145 AWW262145:AWY262145 BGS262145:BGU262145 BQO262145:BQQ262145 CAK262145:CAM262145 CKG262145:CKI262145 CUC262145:CUE262145 DDY262145:DEA262145 DNU262145:DNW262145 DXQ262145:DXS262145 EHM262145:EHO262145 ERI262145:ERK262145 FBE262145:FBG262145 FLA262145:FLC262145 FUW262145:FUY262145 GES262145:GEU262145 GOO262145:GOQ262145 GYK262145:GYM262145 HIG262145:HII262145 HSC262145:HSE262145 IBY262145:ICA262145 ILU262145:ILW262145 IVQ262145:IVS262145 JFM262145:JFO262145 JPI262145:JPK262145 JZE262145:JZG262145 KJA262145:KJC262145 KSW262145:KSY262145 LCS262145:LCU262145 LMO262145:LMQ262145 LWK262145:LWM262145 MGG262145:MGI262145 MQC262145:MQE262145 MZY262145:NAA262145 NJU262145:NJW262145 NTQ262145:NTS262145 ODM262145:ODO262145 ONI262145:ONK262145 OXE262145:OXG262145 PHA262145:PHC262145 PQW262145:PQY262145 QAS262145:QAU262145 QKO262145:QKQ262145 QUK262145:QUM262145 REG262145:REI262145 ROC262145:ROE262145 RXY262145:RYA262145 SHU262145:SHW262145 SRQ262145:SRS262145 TBM262145:TBO262145 TLI262145:TLK262145 TVE262145:TVG262145 UFA262145:UFC262145 UOW262145:UOY262145 UYS262145:UYU262145 VIO262145:VIQ262145 VSK262145:VSM262145 WCG262145:WCI262145 WMC262145:WME262145 WVY262145:WWA262145 Q327681:S327681 JM327681:JO327681 TI327681:TK327681 ADE327681:ADG327681 ANA327681:ANC327681 AWW327681:AWY327681 BGS327681:BGU327681 BQO327681:BQQ327681 CAK327681:CAM327681 CKG327681:CKI327681 CUC327681:CUE327681 DDY327681:DEA327681 DNU327681:DNW327681 DXQ327681:DXS327681 EHM327681:EHO327681 ERI327681:ERK327681 FBE327681:FBG327681 FLA327681:FLC327681 FUW327681:FUY327681 GES327681:GEU327681 GOO327681:GOQ327681 GYK327681:GYM327681 HIG327681:HII327681 HSC327681:HSE327681 IBY327681:ICA327681 ILU327681:ILW327681 IVQ327681:IVS327681 JFM327681:JFO327681 JPI327681:JPK327681 JZE327681:JZG327681 KJA327681:KJC327681 KSW327681:KSY327681 LCS327681:LCU327681 LMO327681:LMQ327681 LWK327681:LWM327681 MGG327681:MGI327681 MQC327681:MQE327681 MZY327681:NAA327681 NJU327681:NJW327681 NTQ327681:NTS327681 ODM327681:ODO327681 ONI327681:ONK327681 OXE327681:OXG327681 PHA327681:PHC327681 PQW327681:PQY327681 QAS327681:QAU327681 QKO327681:QKQ327681 QUK327681:QUM327681 REG327681:REI327681 ROC327681:ROE327681 RXY327681:RYA327681 SHU327681:SHW327681 SRQ327681:SRS327681 TBM327681:TBO327681 TLI327681:TLK327681 TVE327681:TVG327681 UFA327681:UFC327681 UOW327681:UOY327681 UYS327681:UYU327681 VIO327681:VIQ327681 VSK327681:VSM327681 WCG327681:WCI327681 WMC327681:WME327681 WVY327681:WWA327681 Q393217:S393217 JM393217:JO393217 TI393217:TK393217 ADE393217:ADG393217 ANA393217:ANC393217 AWW393217:AWY393217 BGS393217:BGU393217 BQO393217:BQQ393217 CAK393217:CAM393217 CKG393217:CKI393217 CUC393217:CUE393217 DDY393217:DEA393217 DNU393217:DNW393217 DXQ393217:DXS393217 EHM393217:EHO393217 ERI393217:ERK393217 FBE393217:FBG393217 FLA393217:FLC393217 FUW393217:FUY393217 GES393217:GEU393217 GOO393217:GOQ393217 GYK393217:GYM393217 HIG393217:HII393217 HSC393217:HSE393217 IBY393217:ICA393217 ILU393217:ILW393217 IVQ393217:IVS393217 JFM393217:JFO393217 JPI393217:JPK393217 JZE393217:JZG393217 KJA393217:KJC393217 KSW393217:KSY393217 LCS393217:LCU393217 LMO393217:LMQ393217 LWK393217:LWM393217 MGG393217:MGI393217 MQC393217:MQE393217 MZY393217:NAA393217 NJU393217:NJW393217 NTQ393217:NTS393217 ODM393217:ODO393217 ONI393217:ONK393217 OXE393217:OXG393217 PHA393217:PHC393217 PQW393217:PQY393217 QAS393217:QAU393217 QKO393217:QKQ393217 QUK393217:QUM393217 REG393217:REI393217 ROC393217:ROE393217 RXY393217:RYA393217 SHU393217:SHW393217 SRQ393217:SRS393217 TBM393217:TBO393217 TLI393217:TLK393217 TVE393217:TVG393217 UFA393217:UFC393217 UOW393217:UOY393217 UYS393217:UYU393217 VIO393217:VIQ393217 VSK393217:VSM393217 WCG393217:WCI393217 WMC393217:WME393217 WVY393217:WWA393217 Q458753:S458753 JM458753:JO458753 TI458753:TK458753 ADE458753:ADG458753 ANA458753:ANC458753 AWW458753:AWY458753 BGS458753:BGU458753 BQO458753:BQQ458753 CAK458753:CAM458753 CKG458753:CKI458753 CUC458753:CUE458753 DDY458753:DEA458753 DNU458753:DNW458753 DXQ458753:DXS458753 EHM458753:EHO458753 ERI458753:ERK458753 FBE458753:FBG458753 FLA458753:FLC458753 FUW458753:FUY458753 GES458753:GEU458753 GOO458753:GOQ458753 GYK458753:GYM458753 HIG458753:HII458753 HSC458753:HSE458753 IBY458753:ICA458753 ILU458753:ILW458753 IVQ458753:IVS458753 JFM458753:JFO458753 JPI458753:JPK458753 JZE458753:JZG458753 KJA458753:KJC458753 KSW458753:KSY458753 LCS458753:LCU458753 LMO458753:LMQ458753 LWK458753:LWM458753 MGG458753:MGI458753 MQC458753:MQE458753 MZY458753:NAA458753 NJU458753:NJW458753 NTQ458753:NTS458753 ODM458753:ODO458753 ONI458753:ONK458753 OXE458753:OXG458753 PHA458753:PHC458753 PQW458753:PQY458753 QAS458753:QAU458753 QKO458753:QKQ458753 QUK458753:QUM458753 REG458753:REI458753 ROC458753:ROE458753 RXY458753:RYA458753 SHU458753:SHW458753 SRQ458753:SRS458753 TBM458753:TBO458753 TLI458753:TLK458753 TVE458753:TVG458753 UFA458753:UFC458753 UOW458753:UOY458753 UYS458753:UYU458753 VIO458753:VIQ458753 VSK458753:VSM458753 WCG458753:WCI458753 WMC458753:WME458753 WVY458753:WWA458753 Q524289:S524289 JM524289:JO524289 TI524289:TK524289 ADE524289:ADG524289 ANA524289:ANC524289 AWW524289:AWY524289 BGS524289:BGU524289 BQO524289:BQQ524289 CAK524289:CAM524289 CKG524289:CKI524289 CUC524289:CUE524289 DDY524289:DEA524289 DNU524289:DNW524289 DXQ524289:DXS524289 EHM524289:EHO524289 ERI524289:ERK524289 FBE524289:FBG524289 FLA524289:FLC524289 FUW524289:FUY524289 GES524289:GEU524289 GOO524289:GOQ524289 GYK524289:GYM524289 HIG524289:HII524289 HSC524289:HSE524289 IBY524289:ICA524289 ILU524289:ILW524289 IVQ524289:IVS524289 JFM524289:JFO524289 JPI524289:JPK524289 JZE524289:JZG524289 KJA524289:KJC524289 KSW524289:KSY524289 LCS524289:LCU524289 LMO524289:LMQ524289 LWK524289:LWM524289 MGG524289:MGI524289 MQC524289:MQE524289 MZY524289:NAA524289 NJU524289:NJW524289 NTQ524289:NTS524289 ODM524289:ODO524289 ONI524289:ONK524289 OXE524289:OXG524289 PHA524289:PHC524289 PQW524289:PQY524289 QAS524289:QAU524289 QKO524289:QKQ524289 QUK524289:QUM524289 REG524289:REI524289 ROC524289:ROE524289 RXY524289:RYA524289 SHU524289:SHW524289 SRQ524289:SRS524289 TBM524289:TBO524289 TLI524289:TLK524289 TVE524289:TVG524289 UFA524289:UFC524289 UOW524289:UOY524289 UYS524289:UYU524289 VIO524289:VIQ524289 VSK524289:VSM524289 WCG524289:WCI524289 WMC524289:WME524289 WVY524289:WWA524289 Q589825:S589825 JM589825:JO589825 TI589825:TK589825 ADE589825:ADG589825 ANA589825:ANC589825 AWW589825:AWY589825 BGS589825:BGU589825 BQO589825:BQQ589825 CAK589825:CAM589825 CKG589825:CKI589825 CUC589825:CUE589825 DDY589825:DEA589825 DNU589825:DNW589825 DXQ589825:DXS589825 EHM589825:EHO589825 ERI589825:ERK589825 FBE589825:FBG589825 FLA589825:FLC589825 FUW589825:FUY589825 GES589825:GEU589825 GOO589825:GOQ589825 GYK589825:GYM589825 HIG589825:HII589825 HSC589825:HSE589825 IBY589825:ICA589825 ILU589825:ILW589825 IVQ589825:IVS589825 JFM589825:JFO589825 JPI589825:JPK589825 JZE589825:JZG589825 KJA589825:KJC589825 KSW589825:KSY589825 LCS589825:LCU589825 LMO589825:LMQ589825 LWK589825:LWM589825 MGG589825:MGI589825 MQC589825:MQE589825 MZY589825:NAA589825 NJU589825:NJW589825 NTQ589825:NTS589825 ODM589825:ODO589825 ONI589825:ONK589825 OXE589825:OXG589825 PHA589825:PHC589825 PQW589825:PQY589825 QAS589825:QAU589825 QKO589825:QKQ589825 QUK589825:QUM589825 REG589825:REI589825 ROC589825:ROE589825 RXY589825:RYA589825 SHU589825:SHW589825 SRQ589825:SRS589825 TBM589825:TBO589825 TLI589825:TLK589825 TVE589825:TVG589825 UFA589825:UFC589825 UOW589825:UOY589825 UYS589825:UYU589825 VIO589825:VIQ589825 VSK589825:VSM589825 WCG589825:WCI589825 WMC589825:WME589825 WVY589825:WWA589825 Q655361:S655361 JM655361:JO655361 TI655361:TK655361 ADE655361:ADG655361 ANA655361:ANC655361 AWW655361:AWY655361 BGS655361:BGU655361 BQO655361:BQQ655361 CAK655361:CAM655361 CKG655361:CKI655361 CUC655361:CUE655361 DDY655361:DEA655361 DNU655361:DNW655361 DXQ655361:DXS655361 EHM655361:EHO655361 ERI655361:ERK655361 FBE655361:FBG655361 FLA655361:FLC655361 FUW655361:FUY655361 GES655361:GEU655361 GOO655361:GOQ655361 GYK655361:GYM655361 HIG655361:HII655361 HSC655361:HSE655361 IBY655361:ICA655361 ILU655361:ILW655361 IVQ655361:IVS655361 JFM655361:JFO655361 JPI655361:JPK655361 JZE655361:JZG655361 KJA655361:KJC655361 KSW655361:KSY655361 LCS655361:LCU655361 LMO655361:LMQ655361 LWK655361:LWM655361 MGG655361:MGI655361 MQC655361:MQE655361 MZY655361:NAA655361 NJU655361:NJW655361 NTQ655361:NTS655361 ODM655361:ODO655361 ONI655361:ONK655361 OXE655361:OXG655361 PHA655361:PHC655361 PQW655361:PQY655361 QAS655361:QAU655361 QKO655361:QKQ655361 QUK655361:QUM655361 REG655361:REI655361 ROC655361:ROE655361 RXY655361:RYA655361 SHU655361:SHW655361 SRQ655361:SRS655361 TBM655361:TBO655361 TLI655361:TLK655361 TVE655361:TVG655361 UFA655361:UFC655361 UOW655361:UOY655361 UYS655361:UYU655361 VIO655361:VIQ655361 VSK655361:VSM655361 WCG655361:WCI655361 WMC655361:WME655361 WVY655361:WWA655361 Q720897:S720897 JM720897:JO720897 TI720897:TK720897 ADE720897:ADG720897 ANA720897:ANC720897 AWW720897:AWY720897 BGS720897:BGU720897 BQO720897:BQQ720897 CAK720897:CAM720897 CKG720897:CKI720897 CUC720897:CUE720897 DDY720897:DEA720897 DNU720897:DNW720897 DXQ720897:DXS720897 EHM720897:EHO720897 ERI720897:ERK720897 FBE720897:FBG720897 FLA720897:FLC720897 FUW720897:FUY720897 GES720897:GEU720897 GOO720897:GOQ720897 GYK720897:GYM720897 HIG720897:HII720897 HSC720897:HSE720897 IBY720897:ICA720897 ILU720897:ILW720897 IVQ720897:IVS720897 JFM720897:JFO720897 JPI720897:JPK720897 JZE720897:JZG720897 KJA720897:KJC720897 KSW720897:KSY720897 LCS720897:LCU720897 LMO720897:LMQ720897 LWK720897:LWM720897 MGG720897:MGI720897 MQC720897:MQE720897 MZY720897:NAA720897 NJU720897:NJW720897 NTQ720897:NTS720897 ODM720897:ODO720897 ONI720897:ONK720897 OXE720897:OXG720897 PHA720897:PHC720897 PQW720897:PQY720897 QAS720897:QAU720897 QKO720897:QKQ720897 QUK720897:QUM720897 REG720897:REI720897 ROC720897:ROE720897 RXY720897:RYA720897 SHU720897:SHW720897 SRQ720897:SRS720897 TBM720897:TBO720897 TLI720897:TLK720897 TVE720897:TVG720897 UFA720897:UFC720897 UOW720897:UOY720897 UYS720897:UYU720897 VIO720897:VIQ720897 VSK720897:VSM720897 WCG720897:WCI720897 WMC720897:WME720897 WVY720897:WWA720897 Q786433:S786433 JM786433:JO786433 TI786433:TK786433 ADE786433:ADG786433 ANA786433:ANC786433 AWW786433:AWY786433 BGS786433:BGU786433 BQO786433:BQQ786433 CAK786433:CAM786433 CKG786433:CKI786433 CUC786433:CUE786433 DDY786433:DEA786433 DNU786433:DNW786433 DXQ786433:DXS786433 EHM786433:EHO786433 ERI786433:ERK786433 FBE786433:FBG786433 FLA786433:FLC786433 FUW786433:FUY786433 GES786433:GEU786433 GOO786433:GOQ786433 GYK786433:GYM786433 HIG786433:HII786433 HSC786433:HSE786433 IBY786433:ICA786433 ILU786433:ILW786433 IVQ786433:IVS786433 JFM786433:JFO786433 JPI786433:JPK786433 JZE786433:JZG786433 KJA786433:KJC786433 KSW786433:KSY786433 LCS786433:LCU786433 LMO786433:LMQ786433 LWK786433:LWM786433 MGG786433:MGI786433 MQC786433:MQE786433 MZY786433:NAA786433 NJU786433:NJW786433 NTQ786433:NTS786433 ODM786433:ODO786433 ONI786433:ONK786433 OXE786433:OXG786433 PHA786433:PHC786433 PQW786433:PQY786433 QAS786433:QAU786433 QKO786433:QKQ786433 QUK786433:QUM786433 REG786433:REI786433 ROC786433:ROE786433 RXY786433:RYA786433 SHU786433:SHW786433 SRQ786433:SRS786433 TBM786433:TBO786433 TLI786433:TLK786433 TVE786433:TVG786433 UFA786433:UFC786433 UOW786433:UOY786433 UYS786433:UYU786433 VIO786433:VIQ786433 VSK786433:VSM786433 WCG786433:WCI786433 WMC786433:WME786433 WVY786433:WWA786433 Q851969:S851969 JM851969:JO851969 TI851969:TK851969 ADE851969:ADG851969 ANA851969:ANC851969 AWW851969:AWY851969 BGS851969:BGU851969 BQO851969:BQQ851969 CAK851969:CAM851969 CKG851969:CKI851969 CUC851969:CUE851969 DDY851969:DEA851969 DNU851969:DNW851969 DXQ851969:DXS851969 EHM851969:EHO851969 ERI851969:ERK851969 FBE851969:FBG851969 FLA851969:FLC851969 FUW851969:FUY851969 GES851969:GEU851969 GOO851969:GOQ851969 GYK851969:GYM851969 HIG851969:HII851969 HSC851969:HSE851969 IBY851969:ICA851969 ILU851969:ILW851969 IVQ851969:IVS851969 JFM851969:JFO851969 JPI851969:JPK851969 JZE851969:JZG851969 KJA851969:KJC851969 KSW851969:KSY851969 LCS851969:LCU851969 LMO851969:LMQ851969 LWK851969:LWM851969 MGG851969:MGI851969 MQC851969:MQE851969 MZY851969:NAA851969 NJU851969:NJW851969 NTQ851969:NTS851969 ODM851969:ODO851969 ONI851969:ONK851969 OXE851969:OXG851969 PHA851969:PHC851969 PQW851969:PQY851969 QAS851969:QAU851969 QKO851969:QKQ851969 QUK851969:QUM851969 REG851969:REI851969 ROC851969:ROE851969 RXY851969:RYA851969 SHU851969:SHW851969 SRQ851969:SRS851969 TBM851969:TBO851969 TLI851969:TLK851969 TVE851969:TVG851969 UFA851969:UFC851969 UOW851969:UOY851969 UYS851969:UYU851969 VIO851969:VIQ851969 VSK851969:VSM851969 WCG851969:WCI851969 WMC851969:WME851969 WVY851969:WWA851969 Q917505:S917505 JM917505:JO917505 TI917505:TK917505 ADE917505:ADG917505 ANA917505:ANC917505 AWW917505:AWY917505 BGS917505:BGU917505 BQO917505:BQQ917505 CAK917505:CAM917505 CKG917505:CKI917505 CUC917505:CUE917505 DDY917505:DEA917505 DNU917505:DNW917505 DXQ917505:DXS917505 EHM917505:EHO917505 ERI917505:ERK917505 FBE917505:FBG917505 FLA917505:FLC917505 FUW917505:FUY917505 GES917505:GEU917505 GOO917505:GOQ917505 GYK917505:GYM917505 HIG917505:HII917505 HSC917505:HSE917505 IBY917505:ICA917505 ILU917505:ILW917505 IVQ917505:IVS917505 JFM917505:JFO917505 JPI917505:JPK917505 JZE917505:JZG917505 KJA917505:KJC917505 KSW917505:KSY917505 LCS917505:LCU917505 LMO917505:LMQ917505 LWK917505:LWM917505 MGG917505:MGI917505 MQC917505:MQE917505 MZY917505:NAA917505 NJU917505:NJW917505 NTQ917505:NTS917505 ODM917505:ODO917505 ONI917505:ONK917505 OXE917505:OXG917505 PHA917505:PHC917505 PQW917505:PQY917505 QAS917505:QAU917505 QKO917505:QKQ917505 QUK917505:QUM917505 REG917505:REI917505 ROC917505:ROE917505 RXY917505:RYA917505 SHU917505:SHW917505 SRQ917505:SRS917505 TBM917505:TBO917505 TLI917505:TLK917505 TVE917505:TVG917505 UFA917505:UFC917505 UOW917505:UOY917505 UYS917505:UYU917505 VIO917505:VIQ917505 VSK917505:VSM917505 WCG917505:WCI917505 WMC917505:WME917505 WVY917505:WWA917505 Q983041:S983041 JM983041:JO983041 TI983041:TK983041 ADE983041:ADG983041 ANA983041:ANC983041 AWW983041:AWY983041 BGS983041:BGU983041 BQO983041:BQQ983041 CAK983041:CAM983041 CKG983041:CKI983041 CUC983041:CUE983041 DDY983041:DEA983041 DNU983041:DNW983041 DXQ983041:DXS983041 EHM983041:EHO983041 ERI983041:ERK983041 FBE983041:FBG983041 FLA983041:FLC983041 FUW983041:FUY983041 GES983041:GEU983041 GOO983041:GOQ983041 GYK983041:GYM983041 HIG983041:HII983041 HSC983041:HSE983041 IBY983041:ICA983041 ILU983041:ILW983041 IVQ983041:IVS983041 JFM983041:JFO983041 JPI983041:JPK983041 JZE983041:JZG983041 KJA983041:KJC983041 KSW983041:KSY983041 LCS983041:LCU983041 LMO983041:LMQ983041 LWK983041:LWM983041 MGG983041:MGI983041 MQC983041:MQE983041 MZY983041:NAA983041 NJU983041:NJW983041 NTQ983041:NTS983041 ODM983041:ODO983041 ONI983041:ONK983041 OXE983041:OXG983041 PHA983041:PHC983041 PQW983041:PQY983041 QAS983041:QAU983041 QKO983041:QKQ983041 QUK983041:QUM983041 REG983041:REI983041 ROC983041:ROE983041 RXY983041:RYA983041 SHU983041:SHW983041 SRQ983041:SRS983041 TBM983041:TBO983041 TLI983041:TLK983041 TVE983041:TVG983041 UFA983041:UFC983041 UOW983041:UOY983041 UYS983041:UYU983041 VIO983041:VIQ983041 VSK983041:VSM983041 WCG983041:WCI983041 WMC983041:WME983041 WVY983041:WWA983041" xr:uid="{B2464D3D-7429-4951-8FBD-C9967CA316BC}">
      <formula1>36526</formula1>
      <formula2>73050</formula2>
    </dataValidation>
    <dataValidation type="whole" allowBlank="1" showInputMessage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 xr:uid="{B574B20E-5D6C-4AF1-B6B8-97DC5B04C59A}">
      <formula1>1</formula1>
      <formula2>200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InputMessage="1" showErrorMessage="1" errorTitle="Chybná hodnota" error="Zadaná hodnota musí být celé nezáporné číslo menší nebo rovno 25." xr:uid="{AE948374-D904-400E-A67E-F4825FBFB4E4}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</xm:sqref>
        </x14:dataValidation>
        <x14:dataValidation type="whole" allowBlank="1" showInputMessage="1" showErrorMessage="1" xr:uid="{5200339C-2184-41D9-8550-6D372230AC7D}">
          <x14:formula1>
            <xm:f>0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 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</xm:sqref>
        </x14:dataValidation>
        <x14:dataValidation type="whole" allowBlank="1" showInputMessage="1" showErrorMessage="1" errorTitle="Chybná hodnota" error="Zadaná hodnota musí být celé nezáporné číslo menší nebo rovno 225." xr:uid="{8228440B-7A08-4186-9855-7D83B7688806}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UsD-KKKD</vt:lpstr>
      <vt:lpstr>RudC-KobC</vt:lpstr>
      <vt:lpstr>SlavojD-VršB</vt:lpstr>
      <vt:lpstr>SlaviaB-SlaviaC</vt:lpstr>
      <vt:lpstr>SlaviaD-Radl</vt:lpstr>
      <vt:lpstr>ŽižC-UsC</vt:lpstr>
      <vt:lpstr>UsB-DpA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Pavel</cp:lastModifiedBy>
  <dcterms:created xsi:type="dcterms:W3CDTF">2005-07-26T20:23:27Z</dcterms:created>
  <dcterms:modified xsi:type="dcterms:W3CDTF">2018-09-22T04:35:57Z</dcterms:modified>
  <cp:category/>
</cp:coreProperties>
</file>