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855" windowHeight="14070" activeTab="6"/>
  </bookViews>
  <sheets>
    <sheet name="kod-zmc" sheetId="4" r:id="rId1"/>
    <sheet name="rpdA-dpC" sheetId="8" r:id="rId2"/>
    <sheet name="vpb-spb" sheetId="9" r:id="rId3"/>
    <sheet name="dpb-usd" sheetId="6" r:id="rId4"/>
    <sheet name="vrc-mec" sheetId="7" r:id="rId5"/>
    <sheet name="1.radB-ruD" sheetId="11" r:id="rId6"/>
    <sheet name="1.pgB-koE" sheetId="10" r:id="rId7"/>
  </sheets>
  <definedNames>
    <definedName name="G57A1" localSheetId="2">#REF!</definedName>
    <definedName name="G57A1">#REF!</definedName>
    <definedName name="_xlnm.Print_Area" localSheetId="6">'1.pgB-koE'!$A$1:$S$66</definedName>
    <definedName name="_xlnm.Print_Area" localSheetId="0">'kod-zmc'!$A$1:$S$66</definedName>
    <definedName name="_xlnm.Print_Area" localSheetId="2">'vpb-spb'!$A$1:$S$66</definedName>
    <definedName name="výmaz" localSheetId="6">'1.pgB-koE'!$D$8:$F$11,'1.pgB-koE'!$D$13:$F$16,'1.pgB-koE'!$D$18:$F$21,'1.pgB-koE'!$D$23:$F$26,'1.pgB-koE'!$D$28:$F$31,'1.pgB-koE'!$D$33:$F$36,'1.pgB-koE'!$N$8:$P$11,'1.pgB-koE'!$N$13:$P$16,'1.pgB-koE'!$N$18:$P$21,'1.pgB-koE'!$N$23:$P$26,'1.pgB-koE'!$N$28:$P$31,'1.pgB-koE'!$N$33:$P$36,'1.pgB-koE'!$A$8:$B$37,'1.pgB-koE'!$K$8:$L$37</definedName>
    <definedName name="výmaz" localSheetId="2">'vpb-spb'!$D$8:$F$11,'vpb-spb'!$D$13:$F$16,'vpb-spb'!$D$18:$F$21,'vpb-spb'!$D$23:$F$26,'vpb-spb'!$D$28:$F$31,'vpb-spb'!$D$33:$F$36,'vpb-spb'!$N$8:$P$11,'vpb-spb'!$N$13:$P$16,'vpb-spb'!$N$18:$P$21,'vpb-spb'!$N$23:$P$26,'vpb-spb'!$N$28:$P$31,'vpb-spb'!$N$33:$P$36,'vpb-spb'!$A$8:$B$37,'vpb-spb'!$K$8:$L$37</definedName>
    <definedName name="výmaz">'kod-zmc'!$D$8:$F$11,'kod-zmc'!$D$13:$F$16,'kod-zmc'!$D$18:$F$21,'kod-zmc'!$D$23:$F$26,'kod-zmc'!$D$28:$F$31,'kod-zmc'!$D$33:$F$36,'kod-zmc'!$N$8:$P$11,'kod-zmc'!$N$13:$P$16,'kod-zmc'!$N$18:$P$21,'kod-zmc'!$N$23:$P$26,'kod-zmc'!$N$28:$P$31,'kod-zmc'!$N$33:$P$36,'kod-zmc'!$A$8:$B$37,'kod-zmc'!$K$8:$L$37</definedName>
  </definedNames>
  <calcPr calcId="124519"/>
</workbook>
</file>

<file path=xl/calcChain.xml><?xml version="1.0" encoding="utf-8"?>
<calcChain xmlns="http://schemas.openxmlformats.org/spreadsheetml/2006/main">
  <c r="G8" i="11"/>
  <c r="H8" s="1"/>
  <c r="Q8"/>
  <c r="G9"/>
  <c r="H9" s="1"/>
  <c r="R9" s="1"/>
  <c r="Q9"/>
  <c r="G10"/>
  <c r="H10" s="1"/>
  <c r="R10" s="1"/>
  <c r="Q10"/>
  <c r="G11"/>
  <c r="H11" s="1"/>
  <c r="R11" s="1"/>
  <c r="Q11"/>
  <c r="D12"/>
  <c r="F12"/>
  <c r="G12"/>
  <c r="E12" s="1"/>
  <c r="N12"/>
  <c r="O12"/>
  <c r="P12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10"/>
  <c r="Q8"/>
  <c r="R8" s="1"/>
  <c r="R12" s="1"/>
  <c r="G9"/>
  <c r="H9" s="1"/>
  <c r="Q9"/>
  <c r="R9"/>
  <c r="D12"/>
  <c r="E12"/>
  <c r="F12"/>
  <c r="G12"/>
  <c r="I11" s="1"/>
  <c r="N12"/>
  <c r="O12"/>
  <c r="P12"/>
  <c r="Q12"/>
  <c r="I9" s="1"/>
  <c r="G13"/>
  <c r="Q13"/>
  <c r="H13" s="1"/>
  <c r="R13"/>
  <c r="G14"/>
  <c r="H14"/>
  <c r="Q14"/>
  <c r="R14"/>
  <c r="D17"/>
  <c r="E17"/>
  <c r="F17"/>
  <c r="G17"/>
  <c r="S16" s="1"/>
  <c r="N17"/>
  <c r="O17"/>
  <c r="P17"/>
  <c r="Q17"/>
  <c r="R17"/>
  <c r="G18"/>
  <c r="H18" s="1"/>
  <c r="Q18"/>
  <c r="R18"/>
  <c r="G19"/>
  <c r="H19"/>
  <c r="Q19"/>
  <c r="R19"/>
  <c r="D22"/>
  <c r="E22"/>
  <c r="F22"/>
  <c r="G22"/>
  <c r="I21" s="1"/>
  <c r="N22"/>
  <c r="O22"/>
  <c r="P22"/>
  <c r="Q22"/>
  <c r="R22"/>
  <c r="G23"/>
  <c r="H23"/>
  <c r="Q23"/>
  <c r="R23"/>
  <c r="G24"/>
  <c r="H24"/>
  <c r="Q24"/>
  <c r="R24"/>
  <c r="D27"/>
  <c r="E27"/>
  <c r="F27"/>
  <c r="G27"/>
  <c r="S26" s="1"/>
  <c r="N27"/>
  <c r="O27"/>
  <c r="P27"/>
  <c r="Q27"/>
  <c r="R27"/>
  <c r="G28"/>
  <c r="H28" s="1"/>
  <c r="Q28"/>
  <c r="R28"/>
  <c r="G29"/>
  <c r="H29"/>
  <c r="Q29"/>
  <c r="R29"/>
  <c r="D32"/>
  <c r="E32"/>
  <c r="F32"/>
  <c r="G32"/>
  <c r="I31" s="1"/>
  <c r="N32"/>
  <c r="O32"/>
  <c r="P32"/>
  <c r="Q32"/>
  <c r="R32"/>
  <c r="G33"/>
  <c r="H33"/>
  <c r="Q33"/>
  <c r="R33"/>
  <c r="G34"/>
  <c r="H34"/>
  <c r="Q34"/>
  <c r="R34"/>
  <c r="D37"/>
  <c r="E37"/>
  <c r="F37"/>
  <c r="G37"/>
  <c r="S36" s="1"/>
  <c r="N37"/>
  <c r="N39" s="1"/>
  <c r="O37"/>
  <c r="P37"/>
  <c r="P39" s="1"/>
  <c r="Q37"/>
  <c r="R37"/>
  <c r="D39"/>
  <c r="E39"/>
  <c r="F39"/>
  <c r="G39"/>
  <c r="O39"/>
  <c r="Q39"/>
  <c r="I39" s="1"/>
  <c r="S39"/>
  <c r="F45"/>
  <c r="A114"/>
  <c r="A10" s="1"/>
  <c r="K114"/>
  <c r="K8" s="1"/>
  <c r="B115"/>
  <c r="L115"/>
  <c r="A116"/>
  <c r="A13" s="1"/>
  <c r="K116"/>
  <c r="K13" s="1"/>
  <c r="B117"/>
  <c r="L117"/>
  <c r="A118"/>
  <c r="A20" s="1"/>
  <c r="K118"/>
  <c r="K18" s="1"/>
  <c r="B119"/>
  <c r="L119"/>
  <c r="A120"/>
  <c r="A23" s="1"/>
  <c r="K120"/>
  <c r="K23" s="1"/>
  <c r="B121"/>
  <c r="L121"/>
  <c r="A122"/>
  <c r="A30" s="1"/>
  <c r="K122"/>
  <c r="K28" s="1"/>
  <c r="A124"/>
  <c r="A33" s="1"/>
  <c r="K124"/>
  <c r="K33" s="1"/>
  <c r="G128"/>
  <c r="G57" s="1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A270"/>
  <c r="B125" s="1"/>
  <c r="B270"/>
  <c r="G270" s="1"/>
  <c r="D270"/>
  <c r="A271"/>
  <c r="B271"/>
  <c r="D271"/>
  <c r="G271"/>
  <c r="A272"/>
  <c r="B272"/>
  <c r="D272"/>
  <c r="G272"/>
  <c r="A273"/>
  <c r="B273"/>
  <c r="D273"/>
  <c r="G273"/>
  <c r="A274"/>
  <c r="B274"/>
  <c r="D274"/>
  <c r="G274"/>
  <c r="A275"/>
  <c r="B275"/>
  <c r="D275"/>
  <c r="G275"/>
  <c r="A276"/>
  <c r="B276"/>
  <c r="D276"/>
  <c r="G276"/>
  <c r="A277"/>
  <c r="B277"/>
  <c r="D277"/>
  <c r="G277"/>
  <c r="A278"/>
  <c r="B278"/>
  <c r="D278"/>
  <c r="G278"/>
  <c r="A279"/>
  <c r="B279"/>
  <c r="D279"/>
  <c r="G279"/>
  <c r="A280"/>
  <c r="B280"/>
  <c r="D280"/>
  <c r="G280"/>
  <c r="A281"/>
  <c r="B281"/>
  <c r="D281"/>
  <c r="G281"/>
  <c r="A282"/>
  <c r="B282"/>
  <c r="D282"/>
  <c r="G282"/>
  <c r="A283"/>
  <c r="B283"/>
  <c r="D283"/>
  <c r="G283"/>
  <c r="A284"/>
  <c r="B284"/>
  <c r="D284"/>
  <c r="G284"/>
  <c r="A285"/>
  <c r="B285"/>
  <c r="D285"/>
  <c r="G285"/>
  <c r="F45" i="9"/>
  <c r="P37"/>
  <c r="O37"/>
  <c r="N37"/>
  <c r="F37"/>
  <c r="E37"/>
  <c r="D37"/>
  <c r="Q34"/>
  <c r="R34" s="1"/>
  <c r="G34"/>
  <c r="H34" s="1"/>
  <c r="Q33"/>
  <c r="R33" s="1"/>
  <c r="H33"/>
  <c r="G33"/>
  <c r="G37" s="1"/>
  <c r="P32"/>
  <c r="O32"/>
  <c r="N32"/>
  <c r="F32"/>
  <c r="E32"/>
  <c r="D32"/>
  <c r="R29"/>
  <c r="Q29"/>
  <c r="H29"/>
  <c r="G29"/>
  <c r="Q28"/>
  <c r="Q32" s="1"/>
  <c r="G28"/>
  <c r="H28" s="1"/>
  <c r="P27"/>
  <c r="O27"/>
  <c r="N27"/>
  <c r="F27"/>
  <c r="E27"/>
  <c r="D27"/>
  <c r="Q24"/>
  <c r="R24" s="1"/>
  <c r="G24"/>
  <c r="H24" s="1"/>
  <c r="Q23"/>
  <c r="R23" s="1"/>
  <c r="H23"/>
  <c r="G23"/>
  <c r="G27" s="1"/>
  <c r="P22"/>
  <c r="O22"/>
  <c r="N22"/>
  <c r="F22"/>
  <c r="E22"/>
  <c r="D22"/>
  <c r="R19"/>
  <c r="Q19"/>
  <c r="H19"/>
  <c r="G19"/>
  <c r="Q18"/>
  <c r="Q22" s="1"/>
  <c r="G18"/>
  <c r="H18" s="1"/>
  <c r="P17"/>
  <c r="O17"/>
  <c r="N17"/>
  <c r="F17"/>
  <c r="E17"/>
  <c r="D17"/>
  <c r="Q14"/>
  <c r="R14" s="1"/>
  <c r="G14"/>
  <c r="H14" s="1"/>
  <c r="Q13"/>
  <c r="R13" s="1"/>
  <c r="H13"/>
  <c r="G13"/>
  <c r="G17" s="1"/>
  <c r="P12"/>
  <c r="P39" s="1"/>
  <c r="O12"/>
  <c r="O39" s="1"/>
  <c r="N12"/>
  <c r="N39" s="1"/>
  <c r="F12"/>
  <c r="F39" s="1"/>
  <c r="E12"/>
  <c r="E39" s="1"/>
  <c r="D12"/>
  <c r="D39" s="1"/>
  <c r="Q9"/>
  <c r="G9"/>
  <c r="H9" s="1"/>
  <c r="Q8"/>
  <c r="Q12" s="1"/>
  <c r="G8"/>
  <c r="H8" s="1"/>
  <c r="R8" i="11" l="1"/>
  <c r="R12" s="1"/>
  <c r="H12"/>
  <c r="G37"/>
  <c r="G32"/>
  <c r="G27"/>
  <c r="G22"/>
  <c r="G17"/>
  <c r="O58" i="10"/>
  <c r="L58"/>
  <c r="O57"/>
  <c r="L57"/>
  <c r="E58"/>
  <c r="B58"/>
  <c r="E57"/>
  <c r="B57"/>
  <c r="I18"/>
  <c r="I23" s="1"/>
  <c r="I28" s="1"/>
  <c r="I33" s="1"/>
  <c r="I13"/>
  <c r="Q58"/>
  <c r="Q57"/>
  <c r="R39"/>
  <c r="H37"/>
  <c r="I36"/>
  <c r="A35"/>
  <c r="S31"/>
  <c r="K30"/>
  <c r="A28"/>
  <c r="H27"/>
  <c r="I26"/>
  <c r="A25"/>
  <c r="S21"/>
  <c r="K20"/>
  <c r="A18"/>
  <c r="H17"/>
  <c r="I16"/>
  <c r="I41" s="1"/>
  <c r="A15"/>
  <c r="S11"/>
  <c r="S41" s="1"/>
  <c r="K10"/>
  <c r="H8"/>
  <c r="A8"/>
  <c r="G58"/>
  <c r="K35"/>
  <c r="H32"/>
  <c r="K25"/>
  <c r="H22"/>
  <c r="K15"/>
  <c r="H12"/>
  <c r="H39" s="1"/>
  <c r="H27" i="9"/>
  <c r="H17"/>
  <c r="H37"/>
  <c r="R9"/>
  <c r="G12"/>
  <c r="S11" s="1"/>
  <c r="Q17"/>
  <c r="R18"/>
  <c r="R22" s="1"/>
  <c r="G22"/>
  <c r="Q27"/>
  <c r="R28"/>
  <c r="R32" s="1"/>
  <c r="G32"/>
  <c r="Q37"/>
  <c r="R8"/>
  <c r="R12" s="1"/>
  <c r="E17" i="11" l="1"/>
  <c r="N17"/>
  <c r="P17"/>
  <c r="R17"/>
  <c r="G39"/>
  <c r="Q39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I11"/>
  <c r="S11" s="1"/>
  <c r="R37" i="9"/>
  <c r="S36"/>
  <c r="H22"/>
  <c r="I21"/>
  <c r="R17"/>
  <c r="S16"/>
  <c r="S21"/>
  <c r="I16"/>
  <c r="Q39"/>
  <c r="H32"/>
  <c r="I31"/>
  <c r="R27"/>
  <c r="S26"/>
  <c r="G39"/>
  <c r="H12"/>
  <c r="I11"/>
  <c r="I36"/>
  <c r="S31"/>
  <c r="I26"/>
  <c r="I9"/>
  <c r="I13" s="1"/>
  <c r="I18" s="1"/>
  <c r="I23" s="1"/>
  <c r="I28" s="1"/>
  <c r="I33" s="1"/>
  <c r="E39" i="11" l="1"/>
  <c r="I39"/>
  <c r="O39"/>
  <c r="D39"/>
  <c r="F39"/>
  <c r="N39"/>
  <c r="P39"/>
  <c r="H39"/>
  <c r="S41" i="9"/>
  <c r="I39"/>
  <c r="H39"/>
  <c r="S39"/>
  <c r="R39"/>
  <c r="I41"/>
  <c r="G8" i="8"/>
  <c r="H8"/>
  <c r="Q8"/>
  <c r="R8"/>
  <c r="G9"/>
  <c r="H9"/>
  <c r="Q9"/>
  <c r="R9"/>
  <c r="G10"/>
  <c r="H10"/>
  <c r="Q10"/>
  <c r="R10"/>
  <c r="G11"/>
  <c r="Q11"/>
  <c r="H11" s="1"/>
  <c r="R11" s="1"/>
  <c r="R12" s="1"/>
  <c r="G12"/>
  <c r="E12" s="1"/>
  <c r="N12"/>
  <c r="P12"/>
  <c r="G13"/>
  <c r="H13"/>
  <c r="Q13"/>
  <c r="R13"/>
  <c r="G14"/>
  <c r="H14"/>
  <c r="Q14"/>
  <c r="R14"/>
  <c r="G15"/>
  <c r="H15"/>
  <c r="Q15"/>
  <c r="R15"/>
  <c r="G16"/>
  <c r="Q16"/>
  <c r="H16" s="1"/>
  <c r="R16" s="1"/>
  <c r="R17" s="1"/>
  <c r="G17"/>
  <c r="E17" s="1"/>
  <c r="N17"/>
  <c r="P17"/>
  <c r="G18"/>
  <c r="H18"/>
  <c r="Q18"/>
  <c r="R18"/>
  <c r="G19"/>
  <c r="H19"/>
  <c r="Q19"/>
  <c r="R19"/>
  <c r="G20"/>
  <c r="H20"/>
  <c r="Q20"/>
  <c r="R20"/>
  <c r="G21"/>
  <c r="Q21"/>
  <c r="H21" s="1"/>
  <c r="R21" s="1"/>
  <c r="R22" s="1"/>
  <c r="G22"/>
  <c r="E22" s="1"/>
  <c r="N22"/>
  <c r="P22"/>
  <c r="G23"/>
  <c r="H23"/>
  <c r="Q23"/>
  <c r="R23"/>
  <c r="G24"/>
  <c r="H24"/>
  <c r="Q24"/>
  <c r="R24"/>
  <c r="G25"/>
  <c r="H25"/>
  <c r="Q25"/>
  <c r="R25"/>
  <c r="G26"/>
  <c r="Q26"/>
  <c r="H26" s="1"/>
  <c r="R26" s="1"/>
  <c r="R27" s="1"/>
  <c r="G27"/>
  <c r="E27" s="1"/>
  <c r="N27"/>
  <c r="P27"/>
  <c r="G28"/>
  <c r="H28"/>
  <c r="Q28"/>
  <c r="R28"/>
  <c r="G29"/>
  <c r="H29"/>
  <c r="Q29"/>
  <c r="R29"/>
  <c r="G30"/>
  <c r="H30"/>
  <c r="R30" s="1"/>
  <c r="Q30"/>
  <c r="G31"/>
  <c r="Q31"/>
  <c r="Q32" s="1"/>
  <c r="G32"/>
  <c r="E32" s="1"/>
  <c r="G33"/>
  <c r="H33"/>
  <c r="R33" s="1"/>
  <c r="Q33"/>
  <c r="G34"/>
  <c r="H34"/>
  <c r="Q34"/>
  <c r="R34"/>
  <c r="G35"/>
  <c r="H35"/>
  <c r="R35" s="1"/>
  <c r="Q35"/>
  <c r="G36"/>
  <c r="Q36"/>
  <c r="H36" s="1"/>
  <c r="R36" s="1"/>
  <c r="G37"/>
  <c r="N37" s="1"/>
  <c r="A45"/>
  <c r="S39" i="11" l="1"/>
  <c r="S41" s="1"/>
  <c r="I41"/>
  <c r="E37" i="8"/>
  <c r="P32"/>
  <c r="N32"/>
  <c r="H31"/>
  <c r="R31" s="1"/>
  <c r="R32" s="1"/>
  <c r="Q37"/>
  <c r="O37"/>
  <c r="H37"/>
  <c r="F37"/>
  <c r="D37"/>
  <c r="O32"/>
  <c r="H32"/>
  <c r="F32"/>
  <c r="D32"/>
  <c r="Q27"/>
  <c r="O27"/>
  <c r="H27"/>
  <c r="I26" s="1"/>
  <c r="S26" s="1"/>
  <c r="F27"/>
  <c r="D27"/>
  <c r="Q22"/>
  <c r="O22"/>
  <c r="H22"/>
  <c r="I21" s="1"/>
  <c r="S21" s="1"/>
  <c r="F22"/>
  <c r="D22"/>
  <c r="Q17"/>
  <c r="O17"/>
  <c r="H17"/>
  <c r="I16" s="1"/>
  <c r="S16" s="1"/>
  <c r="F17"/>
  <c r="D17"/>
  <c r="Q12"/>
  <c r="H39" s="1"/>
  <c r="O12"/>
  <c r="H12"/>
  <c r="I11" s="1"/>
  <c r="S11" s="1"/>
  <c r="F12"/>
  <c r="D12"/>
  <c r="R37"/>
  <c r="P37"/>
  <c r="A45" i="7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A45" i="6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F45" i="4"/>
  <c r="P37"/>
  <c r="O37"/>
  <c r="N37"/>
  <c r="F37"/>
  <c r="E37"/>
  <c r="D37"/>
  <c r="Q34"/>
  <c r="R34" s="1"/>
  <c r="G34"/>
  <c r="H34" s="1"/>
  <c r="Q33"/>
  <c r="R33" s="1"/>
  <c r="H33"/>
  <c r="G33"/>
  <c r="G37" s="1"/>
  <c r="P32"/>
  <c r="O32"/>
  <c r="N32"/>
  <c r="F32"/>
  <c r="E32"/>
  <c r="D32"/>
  <c r="R29"/>
  <c r="Q29"/>
  <c r="H29"/>
  <c r="G29"/>
  <c r="Q28"/>
  <c r="Q32" s="1"/>
  <c r="G28"/>
  <c r="H28" s="1"/>
  <c r="P27"/>
  <c r="O27"/>
  <c r="N27"/>
  <c r="F27"/>
  <c r="E27"/>
  <c r="D27"/>
  <c r="Q24"/>
  <c r="R24" s="1"/>
  <c r="G24"/>
  <c r="H24" s="1"/>
  <c r="Q23"/>
  <c r="R23" s="1"/>
  <c r="H23"/>
  <c r="G23"/>
  <c r="G27" s="1"/>
  <c r="P22"/>
  <c r="O22"/>
  <c r="N22"/>
  <c r="F22"/>
  <c r="E22"/>
  <c r="D22"/>
  <c r="R19"/>
  <c r="Q19"/>
  <c r="H19"/>
  <c r="G19"/>
  <c r="Q18"/>
  <c r="Q22" s="1"/>
  <c r="G18"/>
  <c r="H18" s="1"/>
  <c r="P17"/>
  <c r="O17"/>
  <c r="N17"/>
  <c r="F17"/>
  <c r="F39" s="1"/>
  <c r="E17"/>
  <c r="D17"/>
  <c r="D39" s="1"/>
  <c r="Q14"/>
  <c r="R14" s="1"/>
  <c r="G14"/>
  <c r="H14" s="1"/>
  <c r="Q13"/>
  <c r="R13" s="1"/>
  <c r="H13"/>
  <c r="G13"/>
  <c r="G17" s="1"/>
  <c r="P12"/>
  <c r="P39" s="1"/>
  <c r="O12"/>
  <c r="O39" s="1"/>
  <c r="N12"/>
  <c r="N39" s="1"/>
  <c r="F12"/>
  <c r="E12"/>
  <c r="E39" s="1"/>
  <c r="D12"/>
  <c r="Q9"/>
  <c r="G9"/>
  <c r="H9" s="1"/>
  <c r="Q8"/>
  <c r="Q12" s="1"/>
  <c r="G8"/>
  <c r="H8" s="1"/>
  <c r="Q39" i="8" l="1"/>
  <c r="G39"/>
  <c r="I31"/>
  <c r="S31" s="1"/>
  <c r="I36"/>
  <c r="S36" s="1"/>
  <c r="R39"/>
  <c r="R17" i="7"/>
  <c r="P17"/>
  <c r="N17"/>
  <c r="E17"/>
  <c r="O17"/>
  <c r="F17"/>
  <c r="D17"/>
  <c r="P22"/>
  <c r="N22"/>
  <c r="E22"/>
  <c r="O22"/>
  <c r="F22"/>
  <c r="D22"/>
  <c r="R27"/>
  <c r="P27"/>
  <c r="N27"/>
  <c r="E27"/>
  <c r="O27"/>
  <c r="F27"/>
  <c r="D27"/>
  <c r="P32"/>
  <c r="N32"/>
  <c r="E32"/>
  <c r="O32"/>
  <c r="F32"/>
  <c r="D32"/>
  <c r="R37"/>
  <c r="P37"/>
  <c r="N37"/>
  <c r="E37"/>
  <c r="O37"/>
  <c r="F37"/>
  <c r="D37"/>
  <c r="Q12"/>
  <c r="Q17"/>
  <c r="Q22"/>
  <c r="Q27"/>
  <c r="Q32"/>
  <c r="Q37"/>
  <c r="H8"/>
  <c r="R8" s="1"/>
  <c r="G12"/>
  <c r="H13"/>
  <c r="R13" s="1"/>
  <c r="H18"/>
  <c r="R18" s="1"/>
  <c r="R22" s="1"/>
  <c r="H23"/>
  <c r="R23" s="1"/>
  <c r="H28"/>
  <c r="R28" s="1"/>
  <c r="R32" s="1"/>
  <c r="H33"/>
  <c r="R33" s="1"/>
  <c r="G39"/>
  <c r="P17" i="6"/>
  <c r="N17"/>
  <c r="E17"/>
  <c r="O17"/>
  <c r="F17"/>
  <c r="D17"/>
  <c r="P22"/>
  <c r="N22"/>
  <c r="E22"/>
  <c r="O22"/>
  <c r="F22"/>
  <c r="D22"/>
  <c r="P27"/>
  <c r="N27"/>
  <c r="E27"/>
  <c r="O27"/>
  <c r="F27"/>
  <c r="D27"/>
  <c r="P32"/>
  <c r="N32"/>
  <c r="E32"/>
  <c r="O32"/>
  <c r="F32"/>
  <c r="D32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H27" i="4"/>
  <c r="H17"/>
  <c r="H37"/>
  <c r="R9"/>
  <c r="G12"/>
  <c r="S11" s="1"/>
  <c r="Q17"/>
  <c r="R18"/>
  <c r="R22" s="1"/>
  <c r="G22"/>
  <c r="Q27"/>
  <c r="R28"/>
  <c r="R32" s="1"/>
  <c r="G32"/>
  <c r="Q37"/>
  <c r="R8"/>
  <c r="R12" s="1"/>
  <c r="E39" i="8" l="1"/>
  <c r="I39"/>
  <c r="O39"/>
  <c r="D39"/>
  <c r="F39"/>
  <c r="N39"/>
  <c r="P39"/>
  <c r="N39" i="7"/>
  <c r="R12"/>
  <c r="P12"/>
  <c r="P39" s="1"/>
  <c r="N12"/>
  <c r="E12"/>
  <c r="E39" s="1"/>
  <c r="O12"/>
  <c r="O39" s="1"/>
  <c r="H12"/>
  <c r="I11" s="1"/>
  <c r="S11" s="1"/>
  <c r="F12"/>
  <c r="F39" s="1"/>
  <c r="D12"/>
  <c r="D39" s="1"/>
  <c r="R39"/>
  <c r="Q39"/>
  <c r="I39" s="1"/>
  <c r="H37"/>
  <c r="I36" s="1"/>
  <c r="S36" s="1"/>
  <c r="H32"/>
  <c r="I31" s="1"/>
  <c r="S31" s="1"/>
  <c r="H27"/>
  <c r="I26" s="1"/>
  <c r="S26" s="1"/>
  <c r="H22"/>
  <c r="I21" s="1"/>
  <c r="S21" s="1"/>
  <c r="H17"/>
  <c r="I16" s="1"/>
  <c r="S16" s="1"/>
  <c r="R12" i="6"/>
  <c r="P12"/>
  <c r="P39" s="1"/>
  <c r="N12"/>
  <c r="N39" s="1"/>
  <c r="E12"/>
  <c r="E39" s="1"/>
  <c r="O12"/>
  <c r="O39" s="1"/>
  <c r="H12"/>
  <c r="F12"/>
  <c r="F39" s="1"/>
  <c r="D12"/>
  <c r="D39" s="1"/>
  <c r="R39"/>
  <c r="Q39"/>
  <c r="H37"/>
  <c r="I36" s="1"/>
  <c r="S36" s="1"/>
  <c r="H32"/>
  <c r="I31" s="1"/>
  <c r="S31" s="1"/>
  <c r="H27"/>
  <c r="I26" s="1"/>
  <c r="S26" s="1"/>
  <c r="H22"/>
  <c r="I21" s="1"/>
  <c r="S21" s="1"/>
  <c r="H17"/>
  <c r="I16" s="1"/>
  <c r="S16" s="1"/>
  <c r="H32" i="4"/>
  <c r="I31"/>
  <c r="R37"/>
  <c r="S36"/>
  <c r="H22"/>
  <c r="I21"/>
  <c r="R17"/>
  <c r="S16"/>
  <c r="S21"/>
  <c r="I16"/>
  <c r="Q39"/>
  <c r="R27"/>
  <c r="S26"/>
  <c r="G39"/>
  <c r="H12"/>
  <c r="I11"/>
  <c r="I36"/>
  <c r="S31"/>
  <c r="I26"/>
  <c r="I9"/>
  <c r="I13" s="1"/>
  <c r="I18" s="1"/>
  <c r="I23" s="1"/>
  <c r="I28" s="1"/>
  <c r="I33" s="1"/>
  <c r="I41" i="8" l="1"/>
  <c r="S39"/>
  <c r="S41" s="1"/>
  <c r="S39" i="7"/>
  <c r="S41" s="1"/>
  <c r="I41"/>
  <c r="H39"/>
  <c r="I11" i="6"/>
  <c r="S11" s="1"/>
  <c r="H39"/>
  <c r="S41" i="4"/>
  <c r="I39"/>
  <c r="H39"/>
  <c r="S39"/>
  <c r="R39"/>
  <c r="I41"/>
  <c r="I39" i="6" l="1"/>
  <c r="S39" l="1"/>
  <c r="S41" s="1"/>
  <c r="I41"/>
</calcChain>
</file>

<file path=xl/sharedStrings.xml><?xml version="1.0" encoding="utf-8"?>
<sst xmlns="http://schemas.openxmlformats.org/spreadsheetml/2006/main" count="1566" uniqueCount="520">
  <si>
    <t>Pražský kuželkářský svaz</t>
  </si>
  <si>
    <t>Zápis o utkání</t>
  </si>
  <si>
    <t>Kuželna</t>
  </si>
  <si>
    <t>Braník 1/4</t>
  </si>
  <si>
    <t>Datum  </t>
  </si>
  <si>
    <t>Domácí</t>
  </si>
  <si>
    <t>KK Konstruktiva D</t>
  </si>
  <si>
    <t>Hosté</t>
  </si>
  <si>
    <t>TJ Astra Z. Město C</t>
  </si>
  <si>
    <t>Příjmení a jméno hráče</t>
  </si>
  <si>
    <t>Série hodů</t>
  </si>
  <si>
    <t>Výkon</t>
  </si>
  <si>
    <t>Dílčí</t>
  </si>
  <si>
    <t>Body</t>
  </si>
  <si>
    <t>Reg. číslo</t>
  </si>
  <si>
    <t>Plné</t>
  </si>
  <si>
    <t>Dor.</t>
  </si>
  <si>
    <t>Ch.</t>
  </si>
  <si>
    <t>Celk.</t>
  </si>
  <si>
    <t>body</t>
  </si>
  <si>
    <t>Druž.</t>
  </si>
  <si>
    <t>Čihák</t>
  </si>
  <si>
    <t>rozdíl</t>
  </si>
  <si>
    <t>Sedlák</t>
  </si>
  <si>
    <t>Jiří</t>
  </si>
  <si>
    <t>Marek</t>
  </si>
  <si>
    <t>Váňa</t>
  </si>
  <si>
    <t>Šimůnek</t>
  </si>
  <si>
    <t>Jan</t>
  </si>
  <si>
    <t>Radovan</t>
  </si>
  <si>
    <t>Mašek</t>
  </si>
  <si>
    <t>Peřina</t>
  </si>
  <si>
    <t>Petr</t>
  </si>
  <si>
    <t>Máca</t>
  </si>
  <si>
    <t>Kostelecký</t>
  </si>
  <si>
    <t>Vojtěch</t>
  </si>
  <si>
    <t>Pleticha</t>
  </si>
  <si>
    <t>Hlavatá</t>
  </si>
  <si>
    <t>Jaroslav</t>
  </si>
  <si>
    <t>Lucie</t>
  </si>
  <si>
    <t>Smutná</t>
  </si>
  <si>
    <t>Kozdera</t>
  </si>
  <si>
    <t>Šarlota</t>
  </si>
  <si>
    <t>Martin</t>
  </si>
  <si>
    <t>Celkový výkon družstva  </t>
  </si>
  <si>
    <t>Vedoucí družstva         Jméno:</t>
  </si>
  <si>
    <t>Máca Vojtěch</t>
  </si>
  <si>
    <t>Bodový zisk</t>
  </si>
  <si>
    <t>Kostelecký Vojtěch</t>
  </si>
  <si>
    <t>Podpis:</t>
  </si>
  <si>
    <t>Rozhodčí</t>
  </si>
  <si>
    <t>Jméno:</t>
  </si>
  <si>
    <t>vedoucí družstev</t>
  </si>
  <si>
    <t>Číslo průkazu:</t>
  </si>
  <si>
    <t>Technické podmínky utkání:</t>
  </si>
  <si>
    <t>Čas zahájení utkání  </t>
  </si>
  <si>
    <t>19:00</t>
  </si>
  <si>
    <t>Teplota na kuželně  </t>
  </si>
  <si>
    <t>22°C</t>
  </si>
  <si>
    <t>Čas ukončení utkání  </t>
  </si>
  <si>
    <t>21:45</t>
  </si>
  <si>
    <t>Počet diváků  </t>
  </si>
  <si>
    <t>Platnost kolaudačního protokolu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</si>
  <si>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</si>
  <si>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</si>
  <si>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</si>
  <si>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</si>
  <si>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</si>
  <si>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</si>
  <si>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</si>
  <si>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</si>
  <si>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</si>
  <si>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Dopsáni na soupisku Konstruktiva D:Čihák Jiří reg.č.9891 a Mašek Petr reg.č.22753</t>
  </si>
  <si>
    <t>Datum a podpis rozhodčího</t>
  </si>
  <si>
    <t>dom. kolo</t>
  </si>
  <si>
    <t>družstvo</t>
  </si>
  <si>
    <t>vedoucí</t>
  </si>
  <si>
    <t>e-mail</t>
  </si>
  <si>
    <t>DP B</t>
  </si>
  <si>
    <t>Švarc Antonín</t>
  </si>
  <si>
    <t>tondasvarc@seznam.cz</t>
  </si>
  <si>
    <t>17:00</t>
  </si>
  <si>
    <t>AC Sparta Praha B</t>
  </si>
  <si>
    <t>Rapid A</t>
  </si>
  <si>
    <t>Hofman Jiří</t>
  </si>
  <si>
    <t>hofmanj@2n.cz</t>
  </si>
  <si>
    <t>17:30</t>
  </si>
  <si>
    <t>KK Dopravní podnik Praha B</t>
  </si>
  <si>
    <t xml:space="preserve">Braník 5/6 </t>
  </si>
  <si>
    <t>Konstruktiva D</t>
  </si>
  <si>
    <t>vojtech.maca@seznam.cz</t>
  </si>
  <si>
    <t>18:00</t>
  </si>
  <si>
    <t>KK Dopravní podnik Praha C</t>
  </si>
  <si>
    <t>Hloubětín</t>
  </si>
  <si>
    <t>DP C</t>
  </si>
  <si>
    <t>Málek Miroslav</t>
  </si>
  <si>
    <t>malek@inekon.cz</t>
  </si>
  <si>
    <t>18:30</t>
  </si>
  <si>
    <t>Karlov</t>
  </si>
  <si>
    <t>US D</t>
  </si>
  <si>
    <t>Heřman Gustav</t>
  </si>
  <si>
    <t>gherman@centrum.cz</t>
  </si>
  <si>
    <t>18:45</t>
  </si>
  <si>
    <t>KK Konstruktiva E</t>
  </si>
  <si>
    <t>Meteor</t>
  </si>
  <si>
    <t>Astra ZMZ C</t>
  </si>
  <si>
    <t>votech.kostelecky@aktualne.cz</t>
  </si>
  <si>
    <t>SC Radotín B</t>
  </si>
  <si>
    <t xml:space="preserve">Rudná      </t>
  </si>
  <si>
    <t>Praga B</t>
  </si>
  <si>
    <t>Kšír Petr</t>
  </si>
  <si>
    <t>ksir@ttc.cz</t>
  </si>
  <si>
    <t>19:15</t>
  </si>
  <si>
    <t>SK Meteor Praha C</t>
  </si>
  <si>
    <t>V. Popovice</t>
  </si>
  <si>
    <t>Vršovice C</t>
  </si>
  <si>
    <t>Rauvolfová Alena</t>
  </si>
  <si>
    <t>jnkv@seznam.cz</t>
  </si>
  <si>
    <t>19:30</t>
  </si>
  <si>
    <t>SK Rapid A</t>
  </si>
  <si>
    <t>Vršovice</t>
  </si>
  <si>
    <t>V. Popovice B</t>
  </si>
  <si>
    <t>Musil Ladislav</t>
  </si>
  <si>
    <t>musil@raj-nemovitosti.cz</t>
  </si>
  <si>
    <t>19:45</t>
  </si>
  <si>
    <t>SK Uhelné sklady D</t>
  </si>
  <si>
    <t>Zahr. Město</t>
  </si>
  <si>
    <t>Radotín B</t>
  </si>
  <si>
    <t>Kalina Jan</t>
  </si>
  <si>
    <t>honza@kalic.cz</t>
  </si>
  <si>
    <t>20:00</t>
  </si>
  <si>
    <t>Slavoj V. Popovice B</t>
  </si>
  <si>
    <t>Zvon</t>
  </si>
  <si>
    <t>Rudná D</t>
  </si>
  <si>
    <t>Machulka Luboš</t>
  </si>
  <si>
    <t>machulk@seznam.cz</t>
  </si>
  <si>
    <t>20:15</t>
  </si>
  <si>
    <t>Žižkov 1/2</t>
  </si>
  <si>
    <t>Sparta B</t>
  </si>
  <si>
    <t>Cepl Zdeněk</t>
  </si>
  <si>
    <t>ceplovi@googlemail.com</t>
  </si>
  <si>
    <t>20:30</t>
  </si>
  <si>
    <t>TJ Praga B</t>
  </si>
  <si>
    <t>Žižkov 1/4</t>
  </si>
  <si>
    <t>Meteor C</t>
  </si>
  <si>
    <t>Mika Zdeněk</t>
  </si>
  <si>
    <t>mikzdenek@seznam.cz</t>
  </si>
  <si>
    <t>20:45</t>
  </si>
  <si>
    <t>TJ Sokol Praha - Vršovice C</t>
  </si>
  <si>
    <t>Žižkov 3/4</t>
  </si>
  <si>
    <t>Konstruktiva E</t>
  </si>
  <si>
    <t>Perman Milan</t>
  </si>
  <si>
    <t>permonici@gmail.com</t>
  </si>
  <si>
    <t>21:00</t>
  </si>
  <si>
    <t>TJ Sokol Rudná D</t>
  </si>
  <si>
    <t>21:15</t>
  </si>
  <si>
    <t>21:30</t>
  </si>
  <si>
    <t>skupinář:</t>
  </si>
  <si>
    <t>Bohumír Musil</t>
  </si>
  <si>
    <t>bomutil@gmail.com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</si>
  <si>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</si>
  <si>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</si>
  <si>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</si>
  <si>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</si>
  <si>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</si>
  <si>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</si>
  <si>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</si>
  <si>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</si>
  <si>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24:00</t>
  </si>
  <si>
    <t>Česká kuželkářská
asociace</t>
  </si>
  <si>
    <t xml:space="preserve">Kuželna:  </t>
  </si>
  <si>
    <t>SK Žižkov Praha</t>
  </si>
  <si>
    <t>Datum:  </t>
  </si>
  <si>
    <t>11.9.2017</t>
  </si>
  <si>
    <t>SK Rapid Praha A</t>
  </si>
  <si>
    <t>KK Dopravní podnik Praha  C</t>
  </si>
  <si>
    <t>Pudil</t>
  </si>
  <si>
    <t>Stoklasa</t>
  </si>
  <si>
    <t xml:space="preserve">František </t>
  </si>
  <si>
    <t>Pokorný</t>
  </si>
  <si>
    <t>Švarcová</t>
  </si>
  <si>
    <t xml:space="preserve">Josef 		</t>
  </si>
  <si>
    <t>Petra</t>
  </si>
  <si>
    <t>Hampl</t>
  </si>
  <si>
    <t>Švarc</t>
  </si>
  <si>
    <t xml:space="preserve">Vítěslav </t>
  </si>
  <si>
    <t>Milan</t>
  </si>
  <si>
    <t>Hofman</t>
  </si>
  <si>
    <t>Štoček</t>
  </si>
  <si>
    <t xml:space="preserve">Jiří </t>
  </si>
  <si>
    <t>Valta</t>
  </si>
  <si>
    <t>Michálek</t>
  </si>
  <si>
    <t xml:space="preserve">Petr </t>
  </si>
  <si>
    <t>Tůma</t>
  </si>
  <si>
    <t>Hnátek</t>
  </si>
  <si>
    <t>Antonín</t>
  </si>
  <si>
    <t>Karel ml.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</si>
  <si>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</si>
  <si>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</si>
  <si>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</si>
  <si>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</si>
  <si>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</si>
  <si>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>Tůma Antonín nahradník z MP4.</t>
  </si>
  <si>
    <t xml:space="preserve">Datum a podpis rozhodčího:  </t>
  </si>
  <si>
    <t>KK Dopravní podniky Praha B</t>
  </si>
  <si>
    <t>SK Uhelné sklady Praha D</t>
  </si>
  <si>
    <t>BAREŠ</t>
  </si>
  <si>
    <t>DUŠKOVÁ</t>
  </si>
  <si>
    <t>Einar</t>
  </si>
  <si>
    <t>Jana</t>
  </si>
  <si>
    <t>HABADA</t>
  </si>
  <si>
    <t>ŠTICH</t>
  </si>
  <si>
    <t>Jindřich</t>
  </si>
  <si>
    <t>SVOBODOVÁ</t>
  </si>
  <si>
    <t>KLÍMA</t>
  </si>
  <si>
    <t>Dagmar</t>
  </si>
  <si>
    <t>ŠTOCHL</t>
  </si>
  <si>
    <t>KUDĚJOVÁ</t>
  </si>
  <si>
    <t>Jitka</t>
  </si>
  <si>
    <t>HNÁTEK</t>
  </si>
  <si>
    <t>SÁBOVÁ</t>
  </si>
  <si>
    <t>Karel (st.)</t>
  </si>
  <si>
    <t>Stanislava</t>
  </si>
  <si>
    <t>ŠVARC</t>
  </si>
  <si>
    <t>POVÝŠIL</t>
  </si>
  <si>
    <t>Libor</t>
  </si>
  <si>
    <t>Heřman</t>
  </si>
  <si>
    <t>TJ Sokol Vršovice C</t>
  </si>
  <si>
    <t>Wolf</t>
  </si>
  <si>
    <t>Cernstein</t>
  </si>
  <si>
    <t>Karel</t>
  </si>
  <si>
    <t>Rauvolf</t>
  </si>
  <si>
    <t>Václav</t>
  </si>
  <si>
    <t>Strnad</t>
  </si>
  <si>
    <t>Svoboda</t>
  </si>
  <si>
    <t>Vladimír</t>
  </si>
  <si>
    <t>Svitavský</t>
  </si>
  <si>
    <t>Třešňák</t>
  </si>
  <si>
    <t xml:space="preserve"> Radil N</t>
  </si>
  <si>
    <t>Míka</t>
  </si>
  <si>
    <t>Zdeněk</t>
  </si>
  <si>
    <t>Myšičková</t>
  </si>
  <si>
    <t>Šrajer</t>
  </si>
  <si>
    <t>Špičková</t>
  </si>
  <si>
    <t>17.00</t>
  </si>
  <si>
    <t>21.35</t>
  </si>
  <si>
    <t>Radil Karel N - hráč družstva Vršovice D</t>
  </si>
  <si>
    <t>MUSIL</t>
  </si>
  <si>
    <t>Ladislav</t>
  </si>
  <si>
    <t>Kamila</t>
  </si>
  <si>
    <t>SOMOLÍKOVÁ</t>
  </si>
  <si>
    <t>FIKEJZL</t>
  </si>
  <si>
    <t>Emílie</t>
  </si>
  <si>
    <t>Vít</t>
  </si>
  <si>
    <t>KAPAL</t>
  </si>
  <si>
    <t>VÁCHA</t>
  </si>
  <si>
    <t>DYMÁČKOVÁ</t>
  </si>
  <si>
    <t>LANKAŠ</t>
  </si>
  <si>
    <t>Markéta</t>
  </si>
  <si>
    <t>ZACHAŘ</t>
  </si>
  <si>
    <t>VIKTORIN</t>
  </si>
  <si>
    <t>Čeněk</t>
  </si>
  <si>
    <t>Miroslav</t>
  </si>
  <si>
    <t>JÍCHA</t>
  </si>
  <si>
    <t>CEPL</t>
  </si>
  <si>
    <t>Tomáš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</si>
  <si>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</si>
  <si>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</si>
  <si>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</si>
  <si>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</si>
  <si>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</si>
  <si>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</si>
  <si>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</si>
  <si>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</si>
  <si>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</si>
  <si>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</si>
  <si>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</si>
  <si>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</si>
  <si>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</si>
  <si>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</si>
  <si>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</si>
  <si>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</si>
  <si>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ŠIMŮNEK</t>
  </si>
  <si>
    <t>SEDLÁK</t>
  </si>
  <si>
    <t>PEŘINA</t>
  </si>
  <si>
    <t>KUDWEIS</t>
  </si>
  <si>
    <t>KOZDERA</t>
  </si>
  <si>
    <t>KOSTELECKÝ</t>
  </si>
  <si>
    <t>HLAVATÁ</t>
  </si>
  <si>
    <t>1. zmc</t>
  </si>
  <si>
    <t>Jakub</t>
  </si>
  <si>
    <t>JETMAR</t>
  </si>
  <si>
    <t>Zbyněk</t>
  </si>
  <si>
    <t>LÉBL</t>
  </si>
  <si>
    <t>František</t>
  </si>
  <si>
    <t>VONDRÁČEK</t>
  </si>
  <si>
    <t>ŠVINDLOVÁ</t>
  </si>
  <si>
    <t>PERMAN</t>
  </si>
  <si>
    <t>Bohumír</t>
  </si>
  <si>
    <t>Vlastimil</t>
  </si>
  <si>
    <t>CHLUMSKÝ</t>
  </si>
  <si>
    <t>1. ko e</t>
  </si>
  <si>
    <t>Jiřina</t>
  </si>
  <si>
    <t>BERANOVÁ</t>
  </si>
  <si>
    <t>Zdenka</t>
  </si>
  <si>
    <t>CACHOVÁ</t>
  </si>
  <si>
    <t>Lukáš</t>
  </si>
  <si>
    <t>KORTA</t>
  </si>
  <si>
    <t xml:space="preserve">MAŠEK </t>
  </si>
  <si>
    <t>ČIHÁK</t>
  </si>
  <si>
    <t>VÁŇA</t>
  </si>
  <si>
    <t>SMUTNÁ</t>
  </si>
  <si>
    <t>MÁCA</t>
  </si>
  <si>
    <t>PLETICHA</t>
  </si>
  <si>
    <t>Magdaléna</t>
  </si>
  <si>
    <t>JAKEŠOVÁ</t>
  </si>
  <si>
    <t>1. ko d</t>
  </si>
  <si>
    <t>ZAHRÁDKA</t>
  </si>
  <si>
    <t>PODHOLA</t>
  </si>
  <si>
    <t>HOFMAN</t>
  </si>
  <si>
    <t>Josef</t>
  </si>
  <si>
    <t>POKORNÝ</t>
  </si>
  <si>
    <t>PUDIL</t>
  </si>
  <si>
    <t>ROUBAL</t>
  </si>
  <si>
    <t>VALTA</t>
  </si>
  <si>
    <t>1. rpda</t>
  </si>
  <si>
    <t>Vítěslav</t>
  </si>
  <si>
    <t>HAMPL</t>
  </si>
  <si>
    <t>Radek</t>
  </si>
  <si>
    <t>PAUK</t>
  </si>
  <si>
    <t>ŠIMEK</t>
  </si>
  <si>
    <t>KALINA</t>
  </si>
  <si>
    <t>Pavel</t>
  </si>
  <si>
    <t>Miloš</t>
  </si>
  <si>
    <t>DUDEK</t>
  </si>
  <si>
    <t>Míla</t>
  </si>
  <si>
    <t>MÁJOVÁ</t>
  </si>
  <si>
    <t>DVOŘÁK</t>
  </si>
  <si>
    <t>Tatiana</t>
  </si>
  <si>
    <t>VYDROVÁ</t>
  </si>
  <si>
    <t>Květa</t>
  </si>
  <si>
    <t>DVOŘÁKOVÁ</t>
  </si>
  <si>
    <t>1. radb</t>
  </si>
  <si>
    <t>Eva</t>
  </si>
  <si>
    <t>HUCKOVÁ</t>
  </si>
  <si>
    <t xml:space="preserve">ŠTICH </t>
  </si>
  <si>
    <t>Vlasta</t>
  </si>
  <si>
    <t>NOVÁKOVÁ</t>
  </si>
  <si>
    <t>Jaroslava</t>
  </si>
  <si>
    <t>MIKUŠKOVÁ</t>
  </si>
  <si>
    <t>Jindra</t>
  </si>
  <si>
    <t>KAFKOVÁ</t>
  </si>
  <si>
    <t>Gustav</t>
  </si>
  <si>
    <t>HEŘMAN</t>
  </si>
  <si>
    <t>1. usd</t>
  </si>
  <si>
    <t xml:space="preserve">SVOBODOVÁ </t>
  </si>
  <si>
    <t>NEUMAJER</t>
  </si>
  <si>
    <t>ČERNÝ</t>
  </si>
  <si>
    <t>1. spb</t>
  </si>
  <si>
    <t>SVITAVSKÝ</t>
  </si>
  <si>
    <t>WOLF</t>
  </si>
  <si>
    <t>Johana</t>
  </si>
  <si>
    <t xml:space="preserve">ŠPIČKOVÁ </t>
  </si>
  <si>
    <t>STRNAD</t>
  </si>
  <si>
    <t>Alena</t>
  </si>
  <si>
    <t>RAUVOLFOVÁ</t>
  </si>
  <si>
    <t>RAUVOLF</t>
  </si>
  <si>
    <t>MYŠIČKOVÁ</t>
  </si>
  <si>
    <t>1. vrc</t>
  </si>
  <si>
    <t>Ivo</t>
  </si>
  <si>
    <t>VÁVRA</t>
  </si>
  <si>
    <t>MAŠEK</t>
  </si>
  <si>
    <t>VEJVODA</t>
  </si>
  <si>
    <t>MAŘÁNEK</t>
  </si>
  <si>
    <t>Helena</t>
  </si>
  <si>
    <t>MACHULKOVÁ</t>
  </si>
  <si>
    <t>Luboš</t>
  </si>
  <si>
    <t>MACHULKA</t>
  </si>
  <si>
    <t xml:space="preserve">FIŠEROVÁ </t>
  </si>
  <si>
    <t>FIŠER</t>
  </si>
  <si>
    <t>1. rud</t>
  </si>
  <si>
    <t>Miloslav</t>
  </si>
  <si>
    <t>VÁCLAVKOVÁ</t>
  </si>
  <si>
    <t xml:space="preserve">ŠŤOVÍČEK </t>
  </si>
  <si>
    <t xml:space="preserve">SOMOLÍKOVÁ </t>
  </si>
  <si>
    <t xml:space="preserve">KYKAL </t>
  </si>
  <si>
    <t xml:space="preserve">KAPAL </t>
  </si>
  <si>
    <t>Gabriela</t>
  </si>
  <si>
    <t>JIRÁSKOVÁ</t>
  </si>
  <si>
    <t>JANATA</t>
  </si>
  <si>
    <t>KRATOCHVIL</t>
  </si>
  <si>
    <t>1. vpb</t>
  </si>
  <si>
    <t>Ivana</t>
  </si>
  <si>
    <t>BANDASOVÁ</t>
  </si>
  <si>
    <t>Kryštof</t>
  </si>
  <si>
    <t>MAŇOUR</t>
  </si>
  <si>
    <t>Ondřej</t>
  </si>
  <si>
    <t>LUKÁŠ</t>
  </si>
  <si>
    <t>JELÍNEK</t>
  </si>
  <si>
    <t>KLUGANOST</t>
  </si>
  <si>
    <t>JIRSA</t>
  </si>
  <si>
    <t>SMÉKAL</t>
  </si>
  <si>
    <t>KOVÁŘ</t>
  </si>
  <si>
    <t>1. prgb</t>
  </si>
  <si>
    <t>KŠÍR</t>
  </si>
  <si>
    <t>ŠRAJER</t>
  </si>
  <si>
    <t xml:space="preserve">TŘEŠŇÁK </t>
  </si>
  <si>
    <t>SVOBODA</t>
  </si>
  <si>
    <t>PETRÁČEK</t>
  </si>
  <si>
    <t>NOVÁK</t>
  </si>
  <si>
    <t>MÍKA</t>
  </si>
  <si>
    <t>1. mec</t>
  </si>
  <si>
    <t>CERNSTEIN</t>
  </si>
  <si>
    <t>ŠTOČEK</t>
  </si>
  <si>
    <t xml:space="preserve">ŠVARCOVÁ </t>
  </si>
  <si>
    <t>STOKLASA</t>
  </si>
  <si>
    <t>MICHÁLEK</t>
  </si>
  <si>
    <t>00:00</t>
  </si>
  <si>
    <t>MÁLEK</t>
  </si>
  <si>
    <t>1. dp c</t>
  </si>
  <si>
    <t>TOMEŠ</t>
  </si>
  <si>
    <t>Karel st.</t>
  </si>
  <si>
    <t>1. dp b</t>
  </si>
  <si>
    <t>celé</t>
  </si>
  <si>
    <t>jméno</t>
  </si>
  <si>
    <t>příjmení</t>
  </si>
  <si>
    <t>reg. č.</t>
  </si>
  <si>
    <t>Žižkov 1-4</t>
  </si>
  <si>
    <t>Rudná</t>
  </si>
  <si>
    <t>Radotín</t>
  </si>
  <si>
    <t>Braník 5-6</t>
  </si>
  <si>
    <t>Braník 1-4</t>
  </si>
  <si>
    <t>střídání</t>
  </si>
  <si>
    <t>soupiska</t>
  </si>
  <si>
    <t>ksvitavsky@seznam.cz</t>
  </si>
  <si>
    <t>777 854 705</t>
  </si>
  <si>
    <t>vršovice</t>
  </si>
  <si>
    <t>606 469 614</t>
  </si>
  <si>
    <t>v. popovice</t>
  </si>
  <si>
    <t>721 361 373</t>
  </si>
  <si>
    <t>us</t>
  </si>
  <si>
    <t>602 320 762</t>
  </si>
  <si>
    <t>sparta</t>
  </si>
  <si>
    <t>723 366 009</t>
  </si>
  <si>
    <t>rudná</t>
  </si>
  <si>
    <t>602 836 881</t>
  </si>
  <si>
    <t>rapid</t>
  </si>
  <si>
    <t>602 355 573</t>
  </si>
  <si>
    <t>radotín</t>
  </si>
  <si>
    <t>776 348 912</t>
  </si>
  <si>
    <t>praga</t>
  </si>
  <si>
    <t>737 650 135</t>
  </si>
  <si>
    <t>meteor</t>
  </si>
  <si>
    <t>731 666 029</t>
  </si>
  <si>
    <t>ko e</t>
  </si>
  <si>
    <t>604 777 033</t>
  </si>
  <si>
    <t>ko d</t>
  </si>
  <si>
    <t>234 122 310</t>
  </si>
  <si>
    <t>dp c</t>
  </si>
  <si>
    <t>721 964 603</t>
  </si>
  <si>
    <t>dp b</t>
  </si>
  <si>
    <t>vojtech.kostelecky@aktualne.cz</t>
  </si>
  <si>
    <t>725 615 003</t>
  </si>
  <si>
    <t>astra</t>
  </si>
  <si>
    <t>Pavla   (N)</t>
  </si>
  <si>
    <t>NÁHRADNÍKOVÁ</t>
  </si>
  <si>
    <t>ano</t>
  </si>
  <si>
    <t>DOPSANÝ</t>
  </si>
  <si>
    <t>kontakty</t>
  </si>
  <si>
    <t>platnost reg. průkazu</t>
  </si>
  <si>
    <t>PŘÍJMENÍ</t>
  </si>
  <si>
    <t>reg. číslo</t>
  </si>
  <si>
    <t>a náhradníci domácích i hostů</t>
  </si>
  <si>
    <t>dopsat na soupisku</t>
  </si>
  <si>
    <t>Dopsaní hráči na soupisku</t>
  </si>
  <si>
    <t>17.30</t>
  </si>
  <si>
    <t>čt</t>
  </si>
  <si>
    <t>KK Konstruktiva Praha E</t>
  </si>
  <si>
    <t>út</t>
  </si>
  <si>
    <t>19.30</t>
  </si>
  <si>
    <t>po</t>
  </si>
  <si>
    <t>19.00</t>
  </si>
  <si>
    <t>KK Konstruktiva Praha D</t>
  </si>
  <si>
    <t>KK Dopravní podniky Praha C</t>
  </si>
  <si>
    <t>18.00</t>
  </si>
  <si>
    <t>TJ Praga Praha B</t>
  </si>
  <si>
    <t>st</t>
  </si>
  <si>
    <t>Svitavský Karel</t>
  </si>
  <si>
    <t>Názvy  hostujících družstev a jména vedoucích družstev lze seřadit tak, že u svého družstva vymažete číslo kola a k ostatním družstvům přiřadíte číslo kola hraného doma. Po zapsání všech domácích zápasů se označí celé šedivé pole a dá se seřadit vzestupně (AZ).</t>
  </si>
  <si>
    <t>Míka Zdeněk</t>
  </si>
  <si>
    <t>čas</t>
  </si>
  <si>
    <t>kuželna</t>
  </si>
  <si>
    <t>Kuželna Dráhy</t>
  </si>
  <si>
    <t>10964</t>
  </si>
  <si>
    <t>13671</t>
  </si>
  <si>
    <t>Fišer</t>
  </si>
  <si>
    <t>Hucková</t>
  </si>
  <si>
    <t>01262</t>
  </si>
  <si>
    <t>20994</t>
  </si>
  <si>
    <t>Vydrová</t>
  </si>
  <si>
    <t>16819</t>
  </si>
  <si>
    <t>21204</t>
  </si>
  <si>
    <t>Machulka</t>
  </si>
  <si>
    <t>Dudek</t>
  </si>
  <si>
    <t>14611</t>
  </si>
  <si>
    <t>09485</t>
  </si>
  <si>
    <t>Mařánek</t>
  </si>
  <si>
    <t>Dvořáková</t>
  </si>
  <si>
    <t>15375</t>
  </si>
  <si>
    <t>21550</t>
  </si>
  <si>
    <t>Fišerová</t>
  </si>
  <si>
    <t>Pauk</t>
  </si>
  <si>
    <t>21902</t>
  </si>
  <si>
    <t>23232</t>
  </si>
  <si>
    <t>Vejvoda</t>
  </si>
  <si>
    <t>Šimek</t>
  </si>
  <si>
    <t>TJ Sokol Rudná D         Rudná</t>
  </si>
  <si>
    <t>SC Radotín B             Radotín</t>
  </si>
  <si>
    <t>07.11.2017</t>
  </si>
  <si>
    <t>SC Radotín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</si>
</sst>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&quot;.&quot;"/>
  </numFmts>
  <fonts count="5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0"/>
      <color indexed="22"/>
      <name val="Arial CE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10"/>
      <color indexed="55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6"/>
      <name val="Arial CE"/>
      <charset val="238"/>
    </font>
    <font>
      <b/>
      <sz val="10"/>
      <name val="Arial CE"/>
      <charset val="238"/>
    </font>
    <font>
      <sz val="9"/>
      <color indexed="17"/>
      <name val="Arial CE"/>
      <family val="2"/>
      <charset val="238"/>
    </font>
    <font>
      <sz val="8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sz val="10"/>
      <color theme="0" tint="-0.14999847407452621"/>
      <name val="Arial CE"/>
      <charset val="238"/>
    </font>
    <font>
      <sz val="10"/>
      <color theme="0" tint="-0.34998626667073579"/>
      <name val="Arial CE"/>
      <family val="2"/>
      <charset val="238"/>
    </font>
    <font>
      <sz val="9"/>
      <color rgb="FF00B050"/>
      <name val="Arial CE"/>
      <family val="2"/>
      <charset val="238"/>
    </font>
    <font>
      <sz val="9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indexed="62"/>
      <name val="Arial CE"/>
      <charset val="238"/>
    </font>
    <font>
      <sz val="10"/>
      <color indexed="62"/>
      <name val="Arial CE"/>
      <charset val="238"/>
    </font>
    <font>
      <b/>
      <sz val="10"/>
      <color indexed="62"/>
      <name val="Arial"/>
      <family val="2"/>
      <charset val="238"/>
    </font>
    <font>
      <b/>
      <sz val="10"/>
      <color indexed="10"/>
      <name val="Arial CE"/>
      <charset val="238"/>
    </font>
    <font>
      <b/>
      <sz val="10"/>
      <color indexed="10"/>
      <name val="Arial"/>
      <family val="2"/>
      <charset val="238"/>
    </font>
    <font>
      <i/>
      <sz val="10"/>
      <color indexed="10"/>
      <name val="Arial CE"/>
      <charset val="238"/>
    </font>
    <font>
      <b/>
      <i/>
      <sz val="10"/>
      <color indexed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53"/>
      <name val="Arial CE"/>
      <charset val="238"/>
    </font>
    <font>
      <sz val="10"/>
      <color indexed="57"/>
      <name val="Arial CE"/>
      <charset val="238"/>
    </font>
    <font>
      <b/>
      <sz val="10"/>
      <color indexed="57"/>
      <name val="Arial CE"/>
      <charset val="238"/>
    </font>
    <font>
      <sz val="10"/>
      <color indexed="53"/>
      <name val="Arial CE"/>
      <charset val="238"/>
    </font>
    <font>
      <sz val="10"/>
      <color indexed="23"/>
      <name val="Arial CE"/>
      <charset val="238"/>
    </font>
    <font>
      <sz val="11"/>
      <color indexed="23"/>
      <name val="Arial CE"/>
      <charset val="238"/>
    </font>
    <font>
      <sz val="11"/>
      <color indexed="60"/>
      <name val="Arial CE"/>
      <charset val="238"/>
    </font>
    <font>
      <sz val="11"/>
      <color indexed="55"/>
      <name val="Arial CE"/>
      <charset val="238"/>
    </font>
    <font>
      <sz val="11"/>
      <color indexed="10"/>
      <name val="Arial CE"/>
      <charset val="238"/>
    </font>
    <font>
      <sz val="13"/>
      <color indexed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55"/>
      </right>
      <top style="double">
        <color indexed="55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55"/>
      </right>
      <top style="double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5" fillId="5" borderId="77" applyFont="0" applyBorder="0" applyAlignment="0" applyProtection="0">
      <alignment horizontal="left" vertical="center" indent="1"/>
      <protection locked="0"/>
    </xf>
  </cellStyleXfs>
  <cellXfs count="469">
    <xf numFmtId="0" fontId="0" fillId="0" borderId="0" xfId="0"/>
    <xf numFmtId="0" fontId="1" fillId="0" borderId="0" xfId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49" fontId="1" fillId="0" borderId="0" xfId="1" applyNumberFormat="1" applyProtection="1">
      <protection hidden="1"/>
    </xf>
    <xf numFmtId="0" fontId="6" fillId="0" borderId="0" xfId="1" applyFont="1" applyProtection="1">
      <protection hidden="1"/>
    </xf>
    <xf numFmtId="0" fontId="1" fillId="0" borderId="0" xfId="1" applyFill="1" applyProtection="1">
      <protection hidden="1"/>
    </xf>
    <xf numFmtId="0" fontId="7" fillId="0" borderId="2" xfId="1" applyFont="1" applyFill="1" applyBorder="1" applyAlignment="1" applyProtection="1">
      <alignment horizontal="left" vertical="top" indent="1"/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4" fillId="0" borderId="15" xfId="1" applyFont="1" applyBorder="1" applyAlignment="1" applyProtection="1">
      <alignment horizontal="center" vertical="top"/>
      <protection hidden="1"/>
    </xf>
    <xf numFmtId="0" fontId="4" fillId="0" borderId="16" xfId="1" applyFont="1" applyBorder="1" applyAlignment="1" applyProtection="1">
      <alignment horizontal="center" vertical="top"/>
      <protection hidden="1"/>
    </xf>
    <xf numFmtId="0" fontId="4" fillId="0" borderId="17" xfId="1" applyFont="1" applyBorder="1" applyAlignment="1" applyProtection="1">
      <alignment horizontal="center" vertical="top"/>
      <protection hidden="1"/>
    </xf>
    <xf numFmtId="0" fontId="4" fillId="0" borderId="14" xfId="1" applyFont="1" applyBorder="1" applyAlignment="1" applyProtection="1">
      <alignment horizontal="center" vertical="top"/>
      <protection hidden="1"/>
    </xf>
    <xf numFmtId="0" fontId="1" fillId="0" borderId="0" xfId="1" applyBorder="1" applyProtection="1">
      <protection hidden="1"/>
    </xf>
    <xf numFmtId="0" fontId="11" fillId="3" borderId="19" xfId="1" applyFont="1" applyFill="1" applyBorder="1" applyAlignment="1" applyProtection="1">
      <alignment horizontal="center" vertical="center"/>
      <protection hidden="1"/>
    </xf>
    <xf numFmtId="0" fontId="12" fillId="0" borderId="20" xfId="1" applyFont="1" applyBorder="1" applyAlignment="1" applyProtection="1">
      <alignment horizontal="center" vertical="center"/>
      <protection locked="0" hidden="1"/>
    </xf>
    <xf numFmtId="0" fontId="12" fillId="0" borderId="21" xfId="1" applyFont="1" applyBorder="1" applyAlignment="1" applyProtection="1">
      <alignment horizontal="center" vertical="center"/>
      <protection locked="0" hidden="1"/>
    </xf>
    <xf numFmtId="0" fontId="12" fillId="3" borderId="22" xfId="1" applyFont="1" applyFill="1" applyBorder="1" applyAlignment="1" applyProtection="1">
      <alignment horizontal="center" vertical="center"/>
      <protection hidden="1"/>
    </xf>
    <xf numFmtId="0" fontId="12" fillId="0" borderId="23" xfId="1" applyFont="1" applyBorder="1" applyAlignment="1" applyProtection="1">
      <alignment horizontal="center" vertical="center"/>
      <protection hidden="1"/>
    </xf>
    <xf numFmtId="0" fontId="13" fillId="0" borderId="24" xfId="2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  <protection hidden="1"/>
    </xf>
    <xf numFmtId="0" fontId="11" fillId="3" borderId="27" xfId="1" applyFont="1" applyFill="1" applyBorder="1" applyAlignment="1" applyProtection="1">
      <alignment horizontal="center" vertical="center"/>
      <protection hidden="1"/>
    </xf>
    <xf numFmtId="0" fontId="12" fillId="0" borderId="28" xfId="1" applyFont="1" applyBorder="1" applyAlignment="1" applyProtection="1">
      <alignment horizontal="center" vertical="center"/>
      <protection locked="0" hidden="1"/>
    </xf>
    <xf numFmtId="0" fontId="12" fillId="0" borderId="29" xfId="1" applyFont="1" applyBorder="1" applyAlignment="1" applyProtection="1">
      <alignment horizontal="center" vertical="center"/>
      <protection locked="0" hidden="1"/>
    </xf>
    <xf numFmtId="0" fontId="12" fillId="3" borderId="30" xfId="1" applyFont="1" applyFill="1" applyBorder="1" applyAlignment="1" applyProtection="1">
      <alignment horizontal="center" vertical="center"/>
      <protection hidden="1"/>
    </xf>
    <xf numFmtId="0" fontId="12" fillId="0" borderId="31" xfId="1" applyFont="1" applyBorder="1" applyAlignment="1" applyProtection="1">
      <alignment horizontal="center" vertical="center"/>
      <protection hidden="1"/>
    </xf>
    <xf numFmtId="0" fontId="13" fillId="0" borderId="32" xfId="2" applyFont="1" applyFill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hidden="1"/>
    </xf>
    <xf numFmtId="0" fontId="12" fillId="0" borderId="7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4" fillId="0" borderId="12" xfId="1" applyFont="1" applyBorder="1" applyAlignment="1" applyProtection="1">
      <alignment horizontal="center" vertical="center"/>
      <protection hidden="1"/>
    </xf>
    <xf numFmtId="0" fontId="12" fillId="0" borderId="13" xfId="1" applyFont="1" applyBorder="1" applyAlignment="1" applyProtection="1">
      <alignment horizontal="center" vertical="center"/>
      <protection hidden="1"/>
    </xf>
    <xf numFmtId="0" fontId="12" fillId="0" borderId="0" xfId="1" applyFont="1" applyBorder="1" applyAlignment="1" applyProtection="1">
      <alignment horizontal="center" vertical="center"/>
      <protection hidden="1"/>
    </xf>
    <xf numFmtId="0" fontId="4" fillId="2" borderId="36" xfId="1" applyFont="1" applyFill="1" applyBorder="1" applyAlignment="1" applyProtection="1">
      <alignment horizontal="center" vertical="center"/>
      <protection hidden="1"/>
    </xf>
    <xf numFmtId="0" fontId="16" fillId="2" borderId="37" xfId="1" applyFont="1" applyFill="1" applyBorder="1" applyAlignment="1" applyProtection="1">
      <alignment horizontal="center" vertical="center"/>
      <protection hidden="1"/>
    </xf>
    <xf numFmtId="0" fontId="16" fillId="2" borderId="38" xfId="1" applyFont="1" applyFill="1" applyBorder="1" applyAlignment="1" applyProtection="1">
      <alignment horizontal="center" vertical="center"/>
      <protection hidden="1"/>
    </xf>
    <xf numFmtId="0" fontId="16" fillId="2" borderId="39" xfId="1" applyFont="1" applyFill="1" applyBorder="1" applyAlignment="1" applyProtection="1">
      <alignment horizontal="center" vertical="center"/>
      <protection hidden="1"/>
    </xf>
    <xf numFmtId="0" fontId="16" fillId="2" borderId="40" xfId="1" applyFont="1" applyFill="1" applyBorder="1" applyAlignment="1" applyProtection="1">
      <alignment horizontal="center" vertical="center"/>
      <protection hidden="1"/>
    </xf>
    <xf numFmtId="0" fontId="2" fillId="0" borderId="41" xfId="1" applyFont="1" applyBorder="1" applyAlignment="1" applyProtection="1">
      <alignment horizontal="center" vertical="center"/>
      <protection hidden="1"/>
    </xf>
    <xf numFmtId="0" fontId="12" fillId="0" borderId="42" xfId="1" applyFont="1" applyBorder="1" applyAlignment="1" applyProtection="1">
      <alignment horizontal="center" vertical="center"/>
      <protection locked="0" hidden="1"/>
    </xf>
    <xf numFmtId="0" fontId="12" fillId="0" borderId="43" xfId="1" applyFont="1" applyBorder="1" applyAlignment="1" applyProtection="1">
      <alignment horizontal="center" vertical="center"/>
      <protection locked="0" hidden="1"/>
    </xf>
    <xf numFmtId="0" fontId="12" fillId="3" borderId="44" xfId="1" applyFont="1" applyFill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vertical="center"/>
      <protection hidden="1"/>
    </xf>
    <xf numFmtId="0" fontId="1" fillId="0" borderId="48" xfId="1" applyBorder="1" applyAlignment="1" applyProtection="1">
      <alignment vertical="center"/>
      <protection hidden="1"/>
    </xf>
    <xf numFmtId="0" fontId="7" fillId="0" borderId="48" xfId="1" applyFont="1" applyBorder="1" applyAlignment="1" applyProtection="1">
      <alignment horizontal="right" vertical="center"/>
      <protection hidden="1"/>
    </xf>
    <xf numFmtId="0" fontId="16" fillId="3" borderId="49" xfId="1" applyFont="1" applyFill="1" applyBorder="1" applyAlignment="1" applyProtection="1">
      <alignment horizontal="center" vertical="center"/>
      <protection hidden="1"/>
    </xf>
    <xf numFmtId="0" fontId="16" fillId="3" borderId="50" xfId="1" applyFont="1" applyFill="1" applyBorder="1" applyAlignment="1" applyProtection="1">
      <alignment horizontal="center" vertical="center"/>
      <protection hidden="1"/>
    </xf>
    <xf numFmtId="0" fontId="16" fillId="3" borderId="51" xfId="1" applyFont="1" applyFill="1" applyBorder="1" applyAlignment="1" applyProtection="1">
      <alignment horizontal="center" vertical="center"/>
      <protection hidden="1"/>
    </xf>
    <xf numFmtId="0" fontId="16" fillId="3" borderId="52" xfId="1" applyFont="1" applyFill="1" applyBorder="1" applyAlignment="1" applyProtection="1">
      <alignment horizontal="center" vertical="center"/>
      <protection hidden="1"/>
    </xf>
    <xf numFmtId="0" fontId="17" fillId="0" borderId="53" xfId="1" applyFont="1" applyFill="1" applyBorder="1" applyAlignment="1" applyProtection="1">
      <alignment horizontal="center" vertical="center"/>
      <protection hidden="1"/>
    </xf>
    <xf numFmtId="0" fontId="14" fillId="2" borderId="54" xfId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left" indent="1"/>
      <protection hidden="1"/>
    </xf>
    <xf numFmtId="0" fontId="4" fillId="0" borderId="0" xfId="1" applyFont="1" applyAlignment="1" applyProtection="1">
      <alignment horizontal="right" indent="1"/>
      <protection hidden="1"/>
    </xf>
    <xf numFmtId="0" fontId="14" fillId="3" borderId="52" xfId="1" applyFont="1" applyFill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horizontal="left" indent="1"/>
      <protection hidden="1"/>
    </xf>
    <xf numFmtId="0" fontId="4" fillId="0" borderId="0" xfId="1" applyFont="1" applyBorder="1" applyAlignment="1" applyProtection="1">
      <alignment horizontal="right"/>
      <protection hidden="1"/>
    </xf>
    <xf numFmtId="0" fontId="1" fillId="0" borderId="0" xfId="1" applyFill="1" applyAlignment="1" applyProtection="1">
      <protection hidden="1"/>
    </xf>
    <xf numFmtId="0" fontId="18" fillId="0" borderId="0" xfId="1" applyFont="1" applyBorder="1" applyAlignment="1" applyProtection="1">
      <alignment horizontal="left" indent="1"/>
      <protection hidden="1"/>
    </xf>
    <xf numFmtId="0" fontId="14" fillId="0" borderId="0" xfId="1" applyFont="1" applyProtection="1">
      <protection hidden="1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25" xfId="1" applyFont="1" applyBorder="1" applyAlignment="1" applyProtection="1">
      <alignment horizontal="left" indent="1"/>
      <protection hidden="1"/>
    </xf>
    <xf numFmtId="0" fontId="4" fillId="0" borderId="0" xfId="1" applyFont="1" applyBorder="1" applyAlignment="1" applyProtection="1">
      <alignment horizontal="left" indent="1"/>
      <protection hidden="1"/>
    </xf>
    <xf numFmtId="0" fontId="4" fillId="0" borderId="26" xfId="1" applyFont="1" applyBorder="1" applyAlignment="1" applyProtection="1">
      <alignment horizontal="left" indent="1"/>
      <protection hidden="1"/>
    </xf>
    <xf numFmtId="0" fontId="20" fillId="0" borderId="25" xfId="1" applyFont="1" applyBorder="1" applyAlignment="1" applyProtection="1">
      <alignment horizontal="left" indent="1"/>
      <protection hidden="1"/>
    </xf>
    <xf numFmtId="0" fontId="20" fillId="0" borderId="0" xfId="1" applyFont="1" applyBorder="1" applyAlignment="1" applyProtection="1">
      <alignment horizontal="left" indent="1"/>
      <protection hidden="1"/>
    </xf>
    <xf numFmtId="0" fontId="4" fillId="0" borderId="59" xfId="1" applyFont="1" applyBorder="1" applyAlignment="1" applyProtection="1">
      <alignment horizontal="left" indent="1"/>
      <protection hidden="1"/>
    </xf>
    <xf numFmtId="0" fontId="12" fillId="0" borderId="60" xfId="1" applyFont="1" applyBorder="1" applyAlignment="1" applyProtection="1">
      <alignment horizontal="left" indent="1"/>
      <protection hidden="1"/>
    </xf>
    <xf numFmtId="0" fontId="4" fillId="0" borderId="35" xfId="1" applyFont="1" applyBorder="1" applyAlignment="1" applyProtection="1">
      <alignment horizontal="left" indent="1"/>
      <protection hidden="1"/>
    </xf>
    <xf numFmtId="0" fontId="4" fillId="0" borderId="61" xfId="1" applyFont="1" applyBorder="1" applyAlignment="1" applyProtection="1">
      <alignment horizontal="left" indent="1"/>
      <protection hidden="1"/>
    </xf>
    <xf numFmtId="0" fontId="4" fillId="0" borderId="62" xfId="1" applyFont="1" applyBorder="1" applyAlignment="1" applyProtection="1">
      <alignment horizontal="left" indent="1"/>
      <protection hidden="1"/>
    </xf>
    <xf numFmtId="0" fontId="4" fillId="0" borderId="63" xfId="1" applyFont="1" applyBorder="1" applyAlignment="1" applyProtection="1">
      <alignment horizontal="left" indent="1"/>
      <protection hidden="1"/>
    </xf>
    <xf numFmtId="0" fontId="4" fillId="0" borderId="64" xfId="1" applyFont="1" applyBorder="1" applyAlignment="1" applyProtection="1">
      <alignment horizontal="center"/>
      <protection hidden="1"/>
    </xf>
    <xf numFmtId="0" fontId="4" fillId="0" borderId="65" xfId="1" applyFont="1" applyBorder="1" applyAlignment="1" applyProtection="1">
      <alignment horizontal="left" indent="1"/>
      <protection hidden="1"/>
    </xf>
    <xf numFmtId="0" fontId="1" fillId="0" borderId="1" xfId="1" applyBorder="1" applyProtection="1">
      <protection hidden="1"/>
    </xf>
    <xf numFmtId="0" fontId="4" fillId="0" borderId="66" xfId="1" applyFont="1" applyBorder="1" applyAlignment="1" applyProtection="1">
      <alignment horizontal="center"/>
      <protection hidden="1"/>
    </xf>
    <xf numFmtId="0" fontId="4" fillId="0" borderId="1" xfId="1" applyFont="1" applyBorder="1" applyAlignment="1" applyProtection="1">
      <alignment horizontal="left" indent="1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4" fillId="0" borderId="67" xfId="1" applyFont="1" applyBorder="1" applyAlignment="1" applyProtection="1">
      <alignment horizontal="center"/>
      <protection hidden="1"/>
    </xf>
    <xf numFmtId="0" fontId="4" fillId="0" borderId="68" xfId="1" applyFont="1" applyBorder="1" applyAlignment="1" applyProtection="1">
      <alignment horizontal="center"/>
      <protection hidden="1"/>
    </xf>
    <xf numFmtId="165" fontId="4" fillId="0" borderId="69" xfId="1" applyNumberFormat="1" applyFont="1" applyBorder="1" applyAlignment="1" applyProtection="1">
      <alignment horizontal="center" vertical="center"/>
      <protection locked="0" hidden="1"/>
    </xf>
    <xf numFmtId="164" fontId="22" fillId="0" borderId="72" xfId="1" applyNumberFormat="1" applyFont="1" applyBorder="1" applyAlignment="1" applyProtection="1">
      <alignment horizontal="center" vertical="center"/>
      <protection locked="0" hidden="1"/>
    </xf>
    <xf numFmtId="165" fontId="4" fillId="0" borderId="72" xfId="1" applyNumberFormat="1" applyFont="1" applyBorder="1" applyAlignment="1" applyProtection="1">
      <alignment horizontal="center" vertical="center"/>
      <protection locked="0" hidden="1"/>
    </xf>
    <xf numFmtId="164" fontId="22" fillId="0" borderId="74" xfId="1" applyNumberFormat="1" applyFont="1" applyBorder="1" applyAlignment="1" applyProtection="1">
      <alignment horizontal="center" vertical="center"/>
      <protection locked="0" hidden="1"/>
    </xf>
    <xf numFmtId="0" fontId="1" fillId="0" borderId="12" xfId="1" applyBorder="1" applyAlignment="1" applyProtection="1">
      <alignment horizontal="left" indent="1"/>
      <protection hidden="1"/>
    </xf>
    <xf numFmtId="0" fontId="1" fillId="0" borderId="13" xfId="1" applyBorder="1" applyAlignment="1" applyProtection="1">
      <alignment horizontal="left" wrapText="1" indent="1"/>
      <protection hidden="1"/>
    </xf>
    <xf numFmtId="0" fontId="1" fillId="0" borderId="33" xfId="1" applyBorder="1" applyAlignment="1" applyProtection="1">
      <alignment horizontal="left" wrapText="1" indent="1"/>
      <protection hidden="1"/>
    </xf>
    <xf numFmtId="0" fontId="4" fillId="0" borderId="0" xfId="1" applyFont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left" indent="1"/>
      <protection hidden="1"/>
    </xf>
    <xf numFmtId="0" fontId="1" fillId="0" borderId="0" xfId="1" applyFill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center"/>
      <protection hidden="1"/>
    </xf>
    <xf numFmtId="0" fontId="11" fillId="0" borderId="0" xfId="1" applyFont="1" applyBorder="1" applyAlignment="1" applyProtection="1">
      <alignment horizontal="center"/>
      <protection hidden="1"/>
    </xf>
    <xf numFmtId="0" fontId="20" fillId="0" borderId="0" xfId="1" applyFont="1" applyBorder="1" applyAlignment="1" applyProtection="1">
      <protection hidden="1"/>
    </xf>
    <xf numFmtId="0" fontId="1" fillId="4" borderId="0" xfId="1" applyFill="1" applyAlignment="1" applyProtection="1">
      <alignment horizontal="center"/>
      <protection locked="0"/>
    </xf>
    <xf numFmtId="0" fontId="1" fillId="4" borderId="0" xfId="1" applyFill="1" applyProtection="1">
      <protection locked="0"/>
    </xf>
    <xf numFmtId="0" fontId="1" fillId="4" borderId="0" xfId="1" applyFill="1" applyAlignment="1" applyProtection="1">
      <protection locked="0"/>
    </xf>
    <xf numFmtId="0" fontId="1" fillId="0" borderId="0" xfId="1" applyAlignment="1" applyProtection="1">
      <protection hidden="1"/>
    </xf>
    <xf numFmtId="0" fontId="1" fillId="0" borderId="2" xfId="1" applyFont="1" applyBorder="1" applyProtection="1">
      <protection locked="0"/>
    </xf>
    <xf numFmtId="0" fontId="1" fillId="0" borderId="48" xfId="1" applyBorder="1" applyProtection="1">
      <protection locked="0"/>
    </xf>
    <xf numFmtId="0" fontId="1" fillId="0" borderId="2" xfId="1" applyBorder="1" applyProtection="1">
      <protection locked="0"/>
    </xf>
    <xf numFmtId="0" fontId="1" fillId="0" borderId="76" xfId="1" applyBorder="1" applyProtection="1">
      <protection locked="0"/>
    </xf>
    <xf numFmtId="0" fontId="1" fillId="0" borderId="0" xfId="1" applyFill="1" applyBorder="1" applyAlignment="1" applyProtection="1">
      <alignment horizontal="center"/>
      <protection hidden="1"/>
    </xf>
    <xf numFmtId="1" fontId="1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1" applyFont="1" applyFill="1" applyBorder="1" applyProtection="1">
      <protection hidden="1"/>
    </xf>
    <xf numFmtId="1" fontId="1" fillId="0" borderId="0" xfId="1" applyNumberFormat="1" applyFont="1" applyFill="1" applyBorder="1" applyProtection="1">
      <protection hidden="1"/>
    </xf>
    <xf numFmtId="0" fontId="25" fillId="0" borderId="0" xfId="1" applyFont="1" applyFill="1" applyBorder="1" applyProtection="1">
      <protection hidden="1"/>
    </xf>
    <xf numFmtId="49" fontId="24" fillId="0" borderId="0" xfId="1" applyNumberFormat="1" applyFont="1" applyFill="1" applyBorder="1" applyAlignment="1" applyProtection="1">
      <alignment horizontal="center"/>
      <protection hidden="1"/>
    </xf>
    <xf numFmtId="0" fontId="1" fillId="4" borderId="0" xfId="1" applyFill="1" applyAlignment="1" applyProtection="1">
      <protection locked="0" hidden="1"/>
    </xf>
    <xf numFmtId="1" fontId="1" fillId="0" borderId="0" xfId="1" applyNumberFormat="1" applyFill="1" applyBorder="1" applyProtection="1">
      <protection hidden="1"/>
    </xf>
    <xf numFmtId="0" fontId="1" fillId="0" borderId="0" xfId="1" applyProtection="1">
      <protection locked="0" hidden="1"/>
    </xf>
    <xf numFmtId="0" fontId="1" fillId="0" borderId="0" xfId="1" applyBorder="1" applyProtection="1">
      <protection locked="0" hidden="1"/>
    </xf>
    <xf numFmtId="0" fontId="1" fillId="0" borderId="0" xfId="1" applyAlignment="1" applyProtection="1">
      <alignment horizontal="right" indent="1"/>
      <protection hidden="1"/>
    </xf>
    <xf numFmtId="0" fontId="26" fillId="0" borderId="0" xfId="1" applyFont="1" applyProtection="1">
      <protection hidden="1"/>
    </xf>
    <xf numFmtId="49" fontId="1" fillId="0" borderId="0" xfId="1" applyNumberFormat="1" applyBorder="1" applyProtection="1">
      <protection hidden="1"/>
    </xf>
    <xf numFmtId="0" fontId="26" fillId="0" borderId="0" xfId="1" applyFont="1" applyBorder="1" applyProtection="1">
      <protection hidden="1"/>
    </xf>
    <xf numFmtId="0" fontId="27" fillId="0" borderId="0" xfId="1" applyFont="1" applyAlignment="1" applyProtection="1">
      <alignment vertical="center"/>
      <protection hidden="1"/>
    </xf>
    <xf numFmtId="0" fontId="26" fillId="0" borderId="0" xfId="1" applyFont="1" applyAlignment="1" applyProtection="1">
      <protection hidden="1"/>
    </xf>
    <xf numFmtId="0" fontId="26" fillId="0" borderId="0" xfId="1" applyFont="1" applyBorder="1" applyAlignment="1" applyProtection="1">
      <protection hidden="1"/>
    </xf>
    <xf numFmtId="0" fontId="20" fillId="0" borderId="0" xfId="1" applyFont="1" applyFill="1" applyAlignment="1" applyProtection="1">
      <alignment horizontal="center"/>
      <protection hidden="1"/>
    </xf>
    <xf numFmtId="0" fontId="1" fillId="0" borderId="0" xfId="1" applyFill="1" applyBorder="1" applyProtection="1">
      <protection hidden="1"/>
    </xf>
    <xf numFmtId="0" fontId="20" fillId="0" borderId="0" xfId="1" applyFont="1" applyFill="1" applyAlignment="1" applyProtection="1">
      <alignment horizontal="center"/>
      <protection locked="0"/>
    </xf>
    <xf numFmtId="0" fontId="20" fillId="0" borderId="0" xfId="1" applyFont="1" applyFill="1" applyProtection="1">
      <protection locked="0"/>
    </xf>
    <xf numFmtId="0" fontId="20" fillId="0" borderId="0" xfId="1" applyFont="1" applyProtection="1">
      <protection locked="0"/>
    </xf>
    <xf numFmtId="0" fontId="20" fillId="0" borderId="0" xfId="1" applyFont="1" applyBorder="1" applyProtection="1">
      <protection locked="0"/>
    </xf>
    <xf numFmtId="0" fontId="1" fillId="0" borderId="0" xfId="1" applyFont="1" applyBorder="1" applyProtection="1">
      <protection hidden="1"/>
    </xf>
    <xf numFmtId="0" fontId="7" fillId="6" borderId="79" xfId="1" applyFont="1" applyFill="1" applyBorder="1" applyAlignment="1" applyProtection="1">
      <alignment horizontal="left" vertical="top" indent="1"/>
      <protection hidden="1"/>
    </xf>
    <xf numFmtId="0" fontId="4" fillId="0" borderId="91" xfId="1" applyFont="1" applyBorder="1" applyAlignment="1" applyProtection="1">
      <alignment horizontal="center" vertical="top"/>
      <protection hidden="1"/>
    </xf>
    <xf numFmtId="0" fontId="4" fillId="0" borderId="92" xfId="1" applyFont="1" applyBorder="1" applyAlignment="1" applyProtection="1">
      <alignment horizontal="center" vertical="top"/>
      <protection hidden="1"/>
    </xf>
    <xf numFmtId="0" fontId="4" fillId="0" borderId="93" xfId="1" applyFont="1" applyBorder="1" applyAlignment="1" applyProtection="1">
      <alignment horizontal="center" vertical="top"/>
      <protection hidden="1"/>
    </xf>
    <xf numFmtId="0" fontId="4" fillId="0" borderId="94" xfId="1" applyFont="1" applyBorder="1" applyAlignment="1" applyProtection="1">
      <alignment horizontal="center" vertical="top"/>
      <protection hidden="1"/>
    </xf>
    <xf numFmtId="0" fontId="4" fillId="0" borderId="95" xfId="1" applyFont="1" applyBorder="1" applyAlignment="1" applyProtection="1">
      <alignment horizontal="center" vertical="top"/>
      <protection hidden="1"/>
    </xf>
    <xf numFmtId="0" fontId="4" fillId="0" borderId="96" xfId="1" applyFont="1" applyBorder="1" applyAlignment="1" applyProtection="1">
      <alignment horizontal="center" vertical="center"/>
      <protection hidden="1"/>
    </xf>
    <xf numFmtId="0" fontId="12" fillId="0" borderId="97" xfId="1" applyFont="1" applyBorder="1" applyAlignment="1" applyProtection="1">
      <alignment horizontal="center" vertical="center"/>
      <protection locked="0" hidden="1"/>
    </xf>
    <xf numFmtId="0" fontId="12" fillId="0" borderId="98" xfId="1" applyFont="1" applyBorder="1" applyAlignment="1" applyProtection="1">
      <alignment horizontal="center" vertical="center"/>
      <protection hidden="1"/>
    </xf>
    <xf numFmtId="0" fontId="12" fillId="0" borderId="96" xfId="1" applyFont="1" applyBorder="1" applyAlignment="1" applyProtection="1">
      <alignment horizontal="center" vertical="center"/>
      <protection hidden="1"/>
    </xf>
    <xf numFmtId="0" fontId="4" fillId="0" borderId="101" xfId="1" applyFont="1" applyBorder="1" applyAlignment="1" applyProtection="1">
      <alignment horizontal="center" vertical="center"/>
      <protection hidden="1"/>
    </xf>
    <xf numFmtId="0" fontId="12" fillId="0" borderId="102" xfId="1" applyFont="1" applyBorder="1" applyAlignment="1" applyProtection="1">
      <alignment horizontal="center" vertical="center"/>
      <protection locked="0" hidden="1"/>
    </xf>
    <xf numFmtId="0" fontId="12" fillId="0" borderId="72" xfId="1" applyFont="1" applyBorder="1" applyAlignment="1" applyProtection="1">
      <alignment horizontal="center" vertical="center"/>
      <protection locked="0" hidden="1"/>
    </xf>
    <xf numFmtId="0" fontId="12" fillId="0" borderId="103" xfId="1" applyFont="1" applyBorder="1" applyAlignment="1" applyProtection="1">
      <alignment horizontal="center" vertical="center"/>
      <protection hidden="1"/>
    </xf>
    <xf numFmtId="0" fontId="12" fillId="0" borderId="101" xfId="1" applyFont="1" applyBorder="1" applyAlignment="1" applyProtection="1">
      <alignment horizontal="center" vertical="center"/>
      <protection hidden="1"/>
    </xf>
    <xf numFmtId="0" fontId="4" fillId="0" borderId="106" xfId="1" applyFont="1" applyBorder="1" applyAlignment="1" applyProtection="1">
      <alignment horizontal="center" vertical="center"/>
      <protection hidden="1"/>
    </xf>
    <xf numFmtId="0" fontId="12" fillId="0" borderId="107" xfId="1" applyFont="1" applyBorder="1" applyAlignment="1" applyProtection="1">
      <alignment horizontal="center" vertical="center"/>
      <protection locked="0" hidden="1"/>
    </xf>
    <xf numFmtId="0" fontId="12" fillId="0" borderId="108" xfId="1" applyFont="1" applyBorder="1" applyAlignment="1" applyProtection="1">
      <alignment horizontal="center" vertical="center"/>
      <protection hidden="1"/>
    </xf>
    <xf numFmtId="0" fontId="12" fillId="0" borderId="106" xfId="1" applyFont="1" applyBorder="1" applyAlignment="1" applyProtection="1">
      <alignment horizontal="center" vertical="center"/>
      <protection hidden="1"/>
    </xf>
    <xf numFmtId="0" fontId="4" fillId="0" borderId="111" xfId="1" applyFont="1" applyBorder="1" applyAlignment="1" applyProtection="1">
      <alignment horizontal="center" vertical="center"/>
      <protection hidden="1"/>
    </xf>
    <xf numFmtId="0" fontId="16" fillId="0" borderId="112" xfId="1" applyFont="1" applyBorder="1" applyAlignment="1" applyProtection="1">
      <alignment horizontal="center" vertical="center"/>
      <protection hidden="1"/>
    </xf>
    <xf numFmtId="0" fontId="16" fillId="0" borderId="113" xfId="1" applyFont="1" applyBorder="1" applyAlignment="1" applyProtection="1">
      <alignment horizontal="center" vertical="center"/>
      <protection hidden="1"/>
    </xf>
    <xf numFmtId="0" fontId="16" fillId="0" borderId="114" xfId="1" applyFont="1" applyBorder="1" applyAlignment="1" applyProtection="1">
      <alignment horizontal="center" vertical="center"/>
      <protection hidden="1"/>
    </xf>
    <xf numFmtId="0" fontId="1" fillId="0" borderId="79" xfId="1" applyBorder="1" applyAlignment="1" applyProtection="1">
      <alignment vertical="center"/>
      <protection hidden="1"/>
    </xf>
    <xf numFmtId="0" fontId="1" fillId="0" borderId="80" xfId="1" applyBorder="1" applyAlignment="1" applyProtection="1">
      <alignment vertical="center"/>
      <protection hidden="1"/>
    </xf>
    <xf numFmtId="0" fontId="7" fillId="0" borderId="52" xfId="1" applyFont="1" applyBorder="1" applyAlignment="1" applyProtection="1">
      <alignment horizontal="right" vertical="center"/>
      <protection hidden="1"/>
    </xf>
    <xf numFmtId="0" fontId="16" fillId="0" borderId="115" xfId="1" applyFont="1" applyBorder="1" applyAlignment="1" applyProtection="1">
      <alignment horizontal="center" vertical="center"/>
      <protection hidden="1"/>
    </xf>
    <xf numFmtId="0" fontId="16" fillId="0" borderId="116" xfId="1" applyFont="1" applyBorder="1" applyAlignment="1" applyProtection="1">
      <alignment horizontal="center" vertical="center"/>
      <protection hidden="1"/>
    </xf>
    <xf numFmtId="0" fontId="16" fillId="0" borderId="117" xfId="1" applyFont="1" applyBorder="1" applyAlignment="1" applyProtection="1">
      <alignment horizontal="center" vertical="center"/>
      <protection hidden="1"/>
    </xf>
    <xf numFmtId="0" fontId="16" fillId="0" borderId="118" xfId="1" applyFont="1" applyBorder="1" applyAlignment="1" applyProtection="1">
      <alignment horizontal="center" vertical="center"/>
      <protection hidden="1"/>
    </xf>
    <xf numFmtId="0" fontId="14" fillId="0" borderId="118" xfId="1" applyFont="1" applyBorder="1" applyAlignment="1" applyProtection="1">
      <alignment horizontal="center" vertical="center"/>
      <protection hidden="1"/>
    </xf>
    <xf numFmtId="0" fontId="8" fillId="6" borderId="118" xfId="1" applyFont="1" applyFill="1" applyBorder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22" fillId="0" borderId="72" xfId="1" applyFont="1" applyBorder="1" applyAlignment="1" applyProtection="1">
      <alignment horizontal="center" vertical="center"/>
      <protection locked="0" hidden="1"/>
    </xf>
    <xf numFmtId="0" fontId="22" fillId="0" borderId="74" xfId="1" applyFont="1" applyBorder="1" applyAlignment="1" applyProtection="1">
      <alignment horizontal="center" vertical="center"/>
      <protection locked="0" hidden="1"/>
    </xf>
    <xf numFmtId="0" fontId="4" fillId="0" borderId="7" xfId="1" applyFont="1" applyBorder="1" applyAlignment="1" applyProtection="1">
      <protection hidden="1"/>
    </xf>
    <xf numFmtId="0" fontId="4" fillId="0" borderId="7" xfId="1" applyFont="1" applyBorder="1" applyAlignment="1" applyProtection="1">
      <alignment horizontal="right"/>
      <protection hidden="1"/>
    </xf>
    <xf numFmtId="0" fontId="29" fillId="0" borderId="0" xfId="1" applyFont="1" applyProtection="1">
      <protection hidden="1"/>
    </xf>
    <xf numFmtId="0" fontId="11" fillId="8" borderId="19" xfId="1" applyFont="1" applyFill="1" applyBorder="1" applyAlignment="1" applyProtection="1">
      <alignment horizontal="center" vertical="center"/>
      <protection hidden="1"/>
    </xf>
    <xf numFmtId="0" fontId="30" fillId="0" borderId="119" xfId="2" applyFont="1" applyFill="1" applyBorder="1" applyAlignment="1" applyProtection="1">
      <alignment horizontal="center" vertical="center"/>
    </xf>
    <xf numFmtId="0" fontId="11" fillId="8" borderId="27" xfId="1" applyFont="1" applyFill="1" applyBorder="1" applyAlignment="1" applyProtection="1">
      <alignment horizontal="center" vertical="center"/>
      <protection hidden="1"/>
    </xf>
    <xf numFmtId="0" fontId="30" fillId="0" borderId="120" xfId="2" applyFont="1" applyFill="1" applyBorder="1" applyAlignment="1" applyProtection="1">
      <alignment horizontal="center" vertical="center"/>
    </xf>
    <xf numFmtId="0" fontId="1" fillId="9" borderId="0" xfId="1" applyFill="1" applyAlignment="1" applyProtection="1">
      <alignment horizontal="center"/>
      <protection locked="0"/>
    </xf>
    <xf numFmtId="0" fontId="1" fillId="9" borderId="0" xfId="1" applyFill="1" applyProtection="1">
      <protection locked="0"/>
    </xf>
    <xf numFmtId="0" fontId="1" fillId="9" borderId="0" xfId="1" applyFill="1" applyAlignment="1" applyProtection="1">
      <protection locked="0"/>
    </xf>
    <xf numFmtId="0" fontId="1" fillId="9" borderId="0" xfId="1" applyFill="1" applyAlignment="1" applyProtection="1">
      <protection locked="0" hidden="1"/>
    </xf>
    <xf numFmtId="0" fontId="33" fillId="0" borderId="0" xfId="1" applyFont="1" applyProtection="1">
      <protection hidden="1"/>
    </xf>
    <xf numFmtId="0" fontId="33" fillId="0" borderId="0" xfId="1" applyFont="1" applyBorder="1" applyProtection="1">
      <protection hidden="1"/>
    </xf>
    <xf numFmtId="0" fontId="33" fillId="0" borderId="0" xfId="1" applyFont="1" applyAlignment="1" applyProtection="1">
      <protection hidden="1"/>
    </xf>
    <xf numFmtId="0" fontId="33" fillId="0" borderId="0" xfId="1" applyFont="1" applyBorder="1" applyAlignme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1" fillId="0" borderId="0" xfId="1" applyFill="1" applyAlignment="1" applyProtection="1">
      <alignment horizontal="center"/>
      <protection hidden="1"/>
    </xf>
    <xf numFmtId="0" fontId="13" fillId="0" borderId="32" xfId="2" applyFont="1" applyFill="1" applyBorder="1" applyAlignment="1" applyProtection="1">
      <alignment horizontal="center" vertical="center"/>
    </xf>
    <xf numFmtId="0" fontId="24" fillId="0" borderId="0" xfId="1" applyFont="1" applyBorder="1" applyAlignment="1" applyProtection="1">
      <protection hidden="1"/>
    </xf>
    <xf numFmtId="0" fontId="20" fillId="0" borderId="0" xfId="1" applyFont="1" applyAlignment="1" applyProtection="1">
      <protection hidden="1"/>
    </xf>
    <xf numFmtId="0" fontId="20" fillId="0" borderId="0" xfId="1" applyFont="1" applyBorder="1" applyAlignme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34" fillId="0" borderId="0" xfId="1" applyFont="1" applyAlignment="1" applyProtection="1">
      <protection hidden="1"/>
    </xf>
    <xf numFmtId="0" fontId="35" fillId="0" borderId="0" xfId="1" applyFont="1" applyBorder="1" applyProtection="1">
      <protection hidden="1"/>
    </xf>
    <xf numFmtId="1" fontId="35" fillId="0" borderId="26" xfId="1" applyNumberFormat="1" applyFont="1" applyFill="1" applyBorder="1" applyAlignment="1" applyProtection="1">
      <alignment horizontal="center"/>
    </xf>
    <xf numFmtId="1" fontId="1" fillId="0" borderId="26" xfId="1" applyNumberFormat="1" applyFont="1" applyFill="1" applyBorder="1" applyAlignment="1" applyProtection="1">
      <alignment horizontal="center"/>
    </xf>
    <xf numFmtId="0" fontId="37" fillId="0" borderId="0" xfId="1" applyFont="1" applyAlignment="1" applyProtection="1">
      <protection hidden="1"/>
    </xf>
    <xf numFmtId="1" fontId="26" fillId="0" borderId="26" xfId="1" applyNumberFormat="1" applyFont="1" applyFill="1" applyBorder="1" applyAlignment="1" applyProtection="1">
      <alignment horizontal="center"/>
    </xf>
    <xf numFmtId="1" fontId="39" fillId="0" borderId="26" xfId="1" applyNumberFormat="1" applyFont="1" applyFill="1" applyBorder="1" applyAlignment="1" applyProtection="1">
      <alignment horizontal="center"/>
    </xf>
    <xf numFmtId="0" fontId="1" fillId="0" borderId="125" xfId="1" applyFont="1" applyBorder="1" applyProtection="1">
      <protection hidden="1"/>
    </xf>
    <xf numFmtId="1" fontId="20" fillId="0" borderId="125" xfId="1" applyNumberFormat="1" applyFont="1" applyFill="1" applyBorder="1" applyAlignment="1" applyProtection="1">
      <alignment horizontal="center"/>
    </xf>
    <xf numFmtId="0" fontId="1" fillId="0" borderId="0" xfId="1" applyFill="1" applyAlignment="1" applyProtection="1">
      <protection locked="0"/>
    </xf>
    <xf numFmtId="0" fontId="20" fillId="0" borderId="0" xfId="1" applyFont="1" applyFill="1" applyAlignment="1" applyProtection="1">
      <alignment horizontal="center"/>
    </xf>
    <xf numFmtId="164" fontId="45" fillId="0" borderId="0" xfId="1" applyNumberFormat="1" applyFont="1" applyFill="1" applyAlignment="1" applyProtection="1">
      <alignment horizontal="center"/>
    </xf>
    <xf numFmtId="0" fontId="45" fillId="0" borderId="0" xfId="1" applyFont="1" applyFill="1" applyAlignment="1" applyProtection="1">
      <alignment horizontal="center"/>
    </xf>
    <xf numFmtId="164" fontId="26" fillId="0" borderId="0" xfId="1" applyNumberFormat="1" applyFont="1" applyAlignment="1" applyProtection="1">
      <protection hidden="1"/>
    </xf>
    <xf numFmtId="164" fontId="26" fillId="0" borderId="0" xfId="1" applyNumberFormat="1" applyFont="1" applyBorder="1" applyProtection="1">
      <protection hidden="1"/>
    </xf>
    <xf numFmtId="0" fontId="37" fillId="0" borderId="0" xfId="1" applyFont="1" applyFill="1" applyAlignment="1" applyProtection="1">
      <alignment horizontal="center"/>
    </xf>
    <xf numFmtId="164" fontId="46" fillId="0" borderId="0" xfId="1" applyNumberFormat="1" applyFont="1" applyAlignment="1" applyProtection="1">
      <protection hidden="1"/>
    </xf>
    <xf numFmtId="164" fontId="46" fillId="0" borderId="0" xfId="1" applyNumberFormat="1" applyFont="1" applyBorder="1" applyProtection="1">
      <protection hidden="1"/>
    </xf>
    <xf numFmtId="0" fontId="47" fillId="0" borderId="0" xfId="1" applyFont="1" applyFill="1" applyAlignment="1" applyProtection="1">
      <alignment horizontal="center"/>
    </xf>
    <xf numFmtId="164" fontId="46" fillId="0" borderId="0" xfId="1" applyNumberFormat="1" applyFont="1" applyProtection="1">
      <protection hidden="1"/>
    </xf>
    <xf numFmtId="0" fontId="46" fillId="0" borderId="0" xfId="1" applyFont="1" applyAlignment="1" applyProtection="1">
      <alignment horizontal="center"/>
      <protection hidden="1"/>
    </xf>
    <xf numFmtId="0" fontId="48" fillId="0" borderId="0" xfId="1" applyFont="1" applyProtection="1">
      <protection hidden="1"/>
    </xf>
    <xf numFmtId="49" fontId="1" fillId="0" borderId="0" xfId="1" applyNumberFormat="1" applyProtection="1">
      <protection locked="0" hidden="1"/>
    </xf>
    <xf numFmtId="0" fontId="1" fillId="0" borderId="14" xfId="1" applyBorder="1" applyAlignment="1" applyProtection="1">
      <alignment horizontal="center"/>
      <protection locked="0" hidden="1"/>
    </xf>
    <xf numFmtId="164" fontId="1" fillId="0" borderId="13" xfId="1" applyNumberFormat="1" applyFont="1" applyBorder="1" applyAlignment="1" applyProtection="1">
      <alignment horizontal="center"/>
      <protection locked="0" hidden="1"/>
    </xf>
    <xf numFmtId="0" fontId="1" fillId="0" borderId="126" xfId="1" applyBorder="1" applyAlignment="1" applyProtection="1">
      <alignment horizontal="center"/>
      <protection locked="0" hidden="1"/>
    </xf>
    <xf numFmtId="164" fontId="1" fillId="0" borderId="0" xfId="1" applyNumberFormat="1" applyFont="1" applyBorder="1" applyAlignment="1" applyProtection="1">
      <alignment horizontal="center"/>
      <protection locked="0" hidden="1"/>
    </xf>
    <xf numFmtId="164" fontId="18" fillId="0" borderId="126" xfId="1" applyNumberFormat="1" applyFont="1" applyBorder="1" applyAlignment="1" applyProtection="1">
      <alignment horizontal="center"/>
      <protection locked="0" hidden="1"/>
    </xf>
    <xf numFmtId="0" fontId="18" fillId="0" borderId="0" xfId="1" applyFont="1" applyFill="1" applyAlignment="1" applyProtection="1">
      <protection locked="0"/>
    </xf>
    <xf numFmtId="49" fontId="18" fillId="0" borderId="0" xfId="1" applyNumberFormat="1" applyFont="1" applyAlignment="1" applyProtection="1">
      <alignment horizontal="center"/>
      <protection locked="0" hidden="1"/>
    </xf>
    <xf numFmtId="49" fontId="18" fillId="0" borderId="0" xfId="1" applyNumberFormat="1" applyFont="1" applyProtection="1">
      <protection locked="0" hidden="1"/>
    </xf>
    <xf numFmtId="0" fontId="18" fillId="0" borderId="26" xfId="1" applyFont="1" applyBorder="1" applyAlignment="1" applyProtection="1">
      <alignment horizontal="center"/>
      <protection locked="0" hidden="1"/>
    </xf>
    <xf numFmtId="0" fontId="18" fillId="0" borderId="0" xfId="1" applyFont="1" applyBorder="1" applyAlignment="1" applyProtection="1">
      <alignment horizontal="center"/>
      <protection locked="0" hidden="1"/>
    </xf>
    <xf numFmtId="0" fontId="18" fillId="0" borderId="25" xfId="1" applyFont="1" applyBorder="1" applyAlignment="1" applyProtection="1">
      <alignment horizontal="center"/>
      <protection locked="0" hidden="1"/>
    </xf>
    <xf numFmtId="0" fontId="18" fillId="0" borderId="26" xfId="1" applyFont="1" applyBorder="1" applyAlignment="1" applyProtection="1">
      <alignment shrinkToFit="1"/>
      <protection locked="0" hidden="1"/>
    </xf>
    <xf numFmtId="0" fontId="18" fillId="0" borderId="25" xfId="1" applyFont="1" applyBorder="1" applyAlignment="1" applyProtection="1">
      <alignment shrinkToFit="1"/>
      <protection locked="0" hidden="1"/>
    </xf>
    <xf numFmtId="0" fontId="1" fillId="0" borderId="126" xfId="1" applyFont="1" applyBorder="1" applyProtection="1">
      <protection locked="0" hidden="1"/>
    </xf>
    <xf numFmtId="0" fontId="1" fillId="0" borderId="8" xfId="1" applyBorder="1" applyAlignment="1" applyProtection="1">
      <alignment horizontal="center"/>
      <protection locked="0" hidden="1"/>
    </xf>
    <xf numFmtId="0" fontId="18" fillId="0" borderId="0" xfId="1" applyFont="1" applyProtection="1">
      <protection locked="0"/>
    </xf>
    <xf numFmtId="0" fontId="49" fillId="0" borderId="14" xfId="1" applyFont="1" applyBorder="1" applyAlignment="1" applyProtection="1">
      <alignment horizontal="center"/>
      <protection hidden="1"/>
    </xf>
    <xf numFmtId="0" fontId="52" fillId="0" borderId="33" xfId="1" applyFont="1" applyBorder="1" applyAlignment="1" applyProtection="1">
      <alignment vertical="center" textRotation="41"/>
      <protection hidden="1"/>
    </xf>
    <xf numFmtId="0" fontId="49" fillId="0" borderId="8" xfId="1" applyFont="1" applyBorder="1" applyAlignment="1" applyProtection="1">
      <alignment horizontal="center"/>
      <protection hidden="1"/>
    </xf>
    <xf numFmtId="0" fontId="52" fillId="0" borderId="18" xfId="1" applyFont="1" applyBorder="1" applyAlignment="1" applyProtection="1">
      <alignment vertical="center" textRotation="41"/>
      <protection hidden="1"/>
    </xf>
    <xf numFmtId="0" fontId="1" fillId="10" borderId="0" xfId="1" applyFill="1" applyProtection="1">
      <protection hidden="1"/>
    </xf>
    <xf numFmtId="49" fontId="1" fillId="10" borderId="0" xfId="1" applyNumberFormat="1" applyFill="1" applyProtection="1">
      <protection hidden="1"/>
    </xf>
    <xf numFmtId="0" fontId="18" fillId="0" borderId="14" xfId="1" applyFont="1" applyBorder="1" applyProtection="1">
      <protection hidden="1"/>
    </xf>
    <xf numFmtId="3" fontId="1" fillId="0" borderId="0" xfId="1" applyNumberFormat="1" applyAlignment="1" applyProtection="1">
      <protection hidden="1"/>
    </xf>
    <xf numFmtId="0" fontId="18" fillId="0" borderId="0" xfId="1" applyFont="1" applyAlignment="1" applyProtection="1">
      <protection hidden="1"/>
    </xf>
    <xf numFmtId="3" fontId="18" fillId="0" borderId="0" xfId="1" applyNumberFormat="1" applyFont="1" applyAlignment="1" applyProtection="1">
      <alignment horizontal="center"/>
      <protection hidden="1"/>
    </xf>
    <xf numFmtId="49" fontId="18" fillId="0" borderId="0" xfId="1" applyNumberFormat="1" applyFont="1" applyProtection="1">
      <protection hidden="1"/>
    </xf>
    <xf numFmtId="0" fontId="18" fillId="0" borderId="0" xfId="1" applyFont="1" applyProtection="1">
      <protection hidden="1"/>
    </xf>
    <xf numFmtId="0" fontId="1" fillId="0" borderId="0" xfId="1" applyFill="1" applyAlignment="1" applyProtection="1">
      <alignment horizontal="center"/>
    </xf>
    <xf numFmtId="0" fontId="1" fillId="4" borderId="0" xfId="1" applyFont="1" applyFill="1" applyAlignment="1" applyProtection="1">
      <alignment horizontal="center"/>
      <protection locked="0"/>
    </xf>
    <xf numFmtId="49" fontId="1" fillId="0" borderId="0" xfId="1" applyNumberFormat="1" applyFill="1" applyProtection="1">
      <protection hidden="1"/>
    </xf>
    <xf numFmtId="0" fontId="20" fillId="10" borderId="0" xfId="1" applyFont="1" applyFill="1" applyBorder="1" applyAlignment="1" applyProtection="1">
      <protection hidden="1"/>
    </xf>
    <xf numFmtId="0" fontId="11" fillId="10" borderId="0" xfId="1" applyFont="1" applyFill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 wrapText="1"/>
      <protection hidden="1"/>
    </xf>
    <xf numFmtId="0" fontId="2" fillId="0" borderId="0" xfId="1" applyFont="1" applyAlignment="1" applyProtection="1">
      <alignment horizontal="center" vertical="top" wrapText="1"/>
      <protection hidden="1"/>
    </xf>
    <xf numFmtId="0" fontId="2" fillId="0" borderId="0" xfId="1" applyFont="1" applyBorder="1" applyAlignment="1" applyProtection="1">
      <alignment horizontal="center" vertical="top" wrapText="1"/>
      <protection hidden="1"/>
    </xf>
    <xf numFmtId="0" fontId="3" fillId="0" borderId="0" xfId="1" applyFont="1" applyAlignment="1" applyProtection="1">
      <alignment horizontal="center"/>
      <protection hidden="1"/>
    </xf>
    <xf numFmtId="0" fontId="5" fillId="0" borderId="1" xfId="1" applyFont="1" applyBorder="1" applyAlignment="1" applyProtection="1">
      <alignment horizontal="left" indent="1"/>
      <protection locked="0" hidden="1"/>
    </xf>
    <xf numFmtId="0" fontId="4" fillId="0" borderId="0" xfId="1" applyFont="1" applyAlignment="1" applyProtection="1">
      <alignment horizontal="right"/>
      <protection hidden="1"/>
    </xf>
    <xf numFmtId="14" fontId="5" fillId="0" borderId="1" xfId="1" applyNumberFormat="1" applyFont="1" applyBorder="1" applyAlignment="1" applyProtection="1">
      <alignment horizontal="center"/>
      <protection locked="0" hidden="1"/>
    </xf>
    <xf numFmtId="0" fontId="1" fillId="0" borderId="0" xfId="1" applyFill="1" applyAlignment="1" applyProtection="1">
      <alignment horizontal="center"/>
      <protection hidden="1"/>
    </xf>
    <xf numFmtId="0" fontId="14" fillId="3" borderId="8" xfId="1" applyFont="1" applyFill="1" applyBorder="1" applyAlignment="1" applyProtection="1">
      <alignment horizontal="center" vertical="center"/>
      <protection hidden="1"/>
    </xf>
    <xf numFmtId="0" fontId="14" fillId="3" borderId="36" xfId="1" applyFont="1" applyFill="1" applyBorder="1" applyAlignment="1" applyProtection="1">
      <alignment horizontal="center" vertical="center"/>
      <protection hidden="1"/>
    </xf>
    <xf numFmtId="164" fontId="15" fillId="0" borderId="34" xfId="1" applyNumberFormat="1" applyFont="1" applyFill="1" applyBorder="1" applyAlignment="1" applyProtection="1">
      <alignment horizontal="left" vertical="center" wrapText="1" indent="1"/>
      <protection locked="0" hidden="1"/>
    </xf>
    <xf numFmtId="164" fontId="1" fillId="0" borderId="35" xfId="1" applyNumberFormat="1" applyFill="1" applyBorder="1" applyAlignment="1" applyProtection="1">
      <alignment horizontal="left" vertical="center" indent="1"/>
      <protection locked="0" hidden="1"/>
    </xf>
    <xf numFmtId="164" fontId="15" fillId="0" borderId="34" xfId="1" applyNumberFormat="1" applyFont="1" applyFill="1" applyBorder="1" applyAlignment="1" applyProtection="1">
      <alignment horizontal="left" vertical="center" indent="1"/>
      <protection locked="0" hidden="1"/>
    </xf>
    <xf numFmtId="0" fontId="8" fillId="2" borderId="3" xfId="1" applyFont="1" applyFill="1" applyBorder="1" applyAlignment="1" applyProtection="1">
      <alignment horizontal="left" vertical="center" indent="1"/>
      <protection locked="0" hidden="1"/>
    </xf>
    <xf numFmtId="0" fontId="9" fillId="2" borderId="4" xfId="1" applyFont="1" applyFill="1" applyBorder="1" applyAlignment="1" applyProtection="1">
      <alignment horizontal="left" vertical="center" indent="1"/>
      <protection locked="0" hidden="1"/>
    </xf>
    <xf numFmtId="0" fontId="9" fillId="2" borderId="5" xfId="1" applyFont="1" applyFill="1" applyBorder="1" applyAlignment="1" applyProtection="1">
      <alignment horizontal="left" vertical="center" indent="1"/>
      <protection locked="0" hidden="1"/>
    </xf>
    <xf numFmtId="0" fontId="4" fillId="0" borderId="6" xfId="1" applyFont="1" applyBorder="1" applyAlignment="1" applyProtection="1">
      <alignment horizontal="left" indent="1"/>
      <protection hidden="1"/>
    </xf>
    <xf numFmtId="0" fontId="1" fillId="0" borderId="7" xfId="1" applyBorder="1" applyAlignment="1" applyProtection="1">
      <alignment horizontal="left" indent="1"/>
      <protection hidden="1"/>
    </xf>
    <xf numFmtId="0" fontId="4" fillId="0" borderId="8" xfId="1" applyFont="1" applyBorder="1" applyAlignment="1" applyProtection="1">
      <alignment horizontal="center" vertical="center" wrapText="1"/>
      <protection hidden="1"/>
    </xf>
    <xf numFmtId="0" fontId="4" fillId="0" borderId="14" xfId="1" applyFont="1" applyBorder="1" applyAlignment="1" applyProtection="1">
      <alignment horizontal="center" vertical="center" wrapText="1"/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4" fillId="0" borderId="10" xfId="1" applyFont="1" applyBorder="1" applyAlignment="1" applyProtection="1">
      <alignment horizontal="center"/>
      <protection hidden="1"/>
    </xf>
    <xf numFmtId="0" fontId="4" fillId="0" borderId="11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 indent="1"/>
      <protection hidden="1"/>
    </xf>
    <xf numFmtId="0" fontId="1" fillId="0" borderId="13" xfId="1" applyBorder="1" applyAlignment="1" applyProtection="1">
      <alignment horizontal="left" indent="1"/>
      <protection hidden="1"/>
    </xf>
    <xf numFmtId="0" fontId="10" fillId="0" borderId="6" xfId="1" applyFont="1" applyBorder="1" applyAlignment="1" applyProtection="1">
      <alignment horizontal="left" vertical="center" indent="1"/>
      <protection locked="0" hidden="1"/>
    </xf>
    <xf numFmtId="0" fontId="10" fillId="0" borderId="18" xfId="1" applyFont="1" applyBorder="1" applyAlignment="1" applyProtection="1">
      <alignment horizontal="left" vertical="center" indent="1"/>
      <protection locked="0" hidden="1"/>
    </xf>
    <xf numFmtId="0" fontId="10" fillId="0" borderId="25" xfId="1" applyFont="1" applyBorder="1" applyAlignment="1" applyProtection="1">
      <alignment horizontal="left" vertical="center" indent="1"/>
      <protection locked="0" hidden="1"/>
    </xf>
    <xf numFmtId="0" fontId="10" fillId="0" borderId="26" xfId="1" applyFont="1" applyBorder="1" applyAlignment="1" applyProtection="1">
      <alignment horizontal="left" vertical="center" indent="1"/>
      <protection locked="0" hidden="1"/>
    </xf>
    <xf numFmtId="0" fontId="13" fillId="0" borderId="45" xfId="2" applyFont="1" applyFill="1" applyBorder="1" applyAlignment="1" applyProtection="1">
      <alignment horizontal="center" vertical="center"/>
    </xf>
    <xf numFmtId="0" fontId="13" fillId="0" borderId="32" xfId="2" applyFont="1" applyFill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horizontal="left" vertical="center" indent="1"/>
      <protection locked="0" hidden="1"/>
    </xf>
    <xf numFmtId="0" fontId="5" fillId="0" borderId="26" xfId="1" applyFont="1" applyBorder="1" applyAlignment="1" applyProtection="1">
      <alignment horizontal="left" vertical="center" indent="1"/>
      <protection locked="0" hidden="1"/>
    </xf>
    <xf numFmtId="0" fontId="5" fillId="0" borderId="12" xfId="1" applyFont="1" applyBorder="1" applyAlignment="1" applyProtection="1">
      <alignment horizontal="left" vertical="center" indent="1"/>
      <protection locked="0" hidden="1"/>
    </xf>
    <xf numFmtId="0" fontId="5" fillId="0" borderId="33" xfId="1" applyFont="1" applyBorder="1" applyAlignment="1" applyProtection="1">
      <alignment horizontal="left" vertical="center" indent="1"/>
      <protection locked="0" hidden="1"/>
    </xf>
    <xf numFmtId="0" fontId="1" fillId="0" borderId="58" xfId="1" applyBorder="1" applyProtection="1">
      <protection locked="0"/>
    </xf>
    <xf numFmtId="0" fontId="18" fillId="0" borderId="55" xfId="1" applyFont="1" applyFill="1" applyBorder="1" applyAlignment="1" applyProtection="1">
      <alignment horizontal="left" indent="1"/>
      <protection locked="0" hidden="1"/>
    </xf>
    <xf numFmtId="0" fontId="15" fillId="0" borderId="55" xfId="1" applyFont="1" applyFill="1" applyBorder="1" applyAlignment="1" applyProtection="1">
      <alignment horizontal="left" indent="1"/>
      <protection locked="0"/>
    </xf>
    <xf numFmtId="0" fontId="18" fillId="0" borderId="55" xfId="1" applyFont="1" applyBorder="1" applyAlignment="1" applyProtection="1">
      <alignment horizontal="left" indent="1"/>
      <protection locked="0"/>
    </xf>
    <xf numFmtId="49" fontId="15" fillId="0" borderId="55" xfId="1" applyNumberFormat="1" applyFont="1" applyFill="1" applyBorder="1" applyAlignment="1" applyProtection="1">
      <alignment horizontal="center"/>
      <protection locked="0" hidden="1"/>
    </xf>
    <xf numFmtId="0" fontId="15" fillId="0" borderId="55" xfId="1" applyFont="1" applyFill="1" applyBorder="1" applyAlignment="1" applyProtection="1">
      <alignment horizontal="center"/>
      <protection locked="0" hidden="1"/>
    </xf>
    <xf numFmtId="164" fontId="15" fillId="0" borderId="46" xfId="1" applyNumberFormat="1" applyFont="1" applyFill="1" applyBorder="1" applyAlignment="1" applyProtection="1">
      <alignment horizontal="left" vertical="center" indent="1"/>
      <protection locked="0" hidden="1"/>
    </xf>
    <xf numFmtId="164" fontId="1" fillId="0" borderId="47" xfId="1" applyNumberFormat="1" applyFill="1" applyBorder="1" applyAlignment="1" applyProtection="1">
      <alignment horizontal="left" vertical="center" indent="1"/>
      <protection locked="0" hidden="1"/>
    </xf>
    <xf numFmtId="0" fontId="1" fillId="0" borderId="55" xfId="1" applyFill="1" applyBorder="1" applyProtection="1">
      <protection locked="0" hidden="1"/>
    </xf>
    <xf numFmtId="0" fontId="7" fillId="0" borderId="56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center" vertical="center"/>
      <protection hidden="1"/>
    </xf>
    <xf numFmtId="0" fontId="21" fillId="0" borderId="70" xfId="1" applyFont="1" applyBorder="1" applyAlignment="1" applyProtection="1">
      <alignment horizontal="left" vertical="center" indent="1" shrinkToFit="1"/>
      <protection locked="0" hidden="1"/>
    </xf>
    <xf numFmtId="0" fontId="21" fillId="0" borderId="71" xfId="1" applyFont="1" applyBorder="1" applyAlignment="1" applyProtection="1">
      <alignment horizontal="left" vertical="center" indent="1" shrinkToFit="1"/>
      <protection locked="0" hidden="1"/>
    </xf>
    <xf numFmtId="0" fontId="23" fillId="0" borderId="70" xfId="1" applyFont="1" applyBorder="1" applyAlignment="1" applyProtection="1">
      <alignment horizontal="left" vertical="center" indent="1" shrinkToFit="1"/>
      <protection locked="0" hidden="1"/>
    </xf>
    <xf numFmtId="0" fontId="23" fillId="0" borderId="73" xfId="1" applyFont="1" applyBorder="1" applyAlignment="1" applyProtection="1">
      <alignment horizontal="left" vertical="center" indent="1" shrinkToFit="1"/>
      <protection locked="0" hidden="1"/>
    </xf>
    <xf numFmtId="0" fontId="23" fillId="0" borderId="71" xfId="1" applyFont="1" applyBorder="1" applyAlignment="1" applyProtection="1">
      <alignment horizontal="left" vertical="center" indent="1" shrinkToFit="1"/>
      <protection locked="0" hidden="1"/>
    </xf>
    <xf numFmtId="49" fontId="15" fillId="0" borderId="58" xfId="1" applyNumberFormat="1" applyFont="1" applyFill="1" applyBorder="1" applyAlignment="1" applyProtection="1">
      <alignment horizontal="center"/>
      <protection locked="0" hidden="1"/>
    </xf>
    <xf numFmtId="0" fontId="15" fillId="0" borderId="58" xfId="1" applyFont="1" applyFill="1" applyBorder="1" applyAlignment="1" applyProtection="1">
      <alignment horizontal="center"/>
      <protection locked="0" hidden="1"/>
    </xf>
    <xf numFmtId="14" fontId="15" fillId="0" borderId="55" xfId="1" applyNumberFormat="1" applyFont="1" applyBorder="1" applyAlignment="1" applyProtection="1">
      <protection locked="0" hidden="1"/>
    </xf>
    <xf numFmtId="0" fontId="15" fillId="0" borderId="55" xfId="1" applyFont="1" applyBorder="1" applyAlignment="1" applyProtection="1">
      <protection locked="0" hidden="1"/>
    </xf>
    <xf numFmtId="0" fontId="4" fillId="0" borderId="7" xfId="1" applyFont="1" applyBorder="1" applyAlignment="1" applyProtection="1">
      <alignment horizontal="left" indent="1"/>
      <protection hidden="1"/>
    </xf>
    <xf numFmtId="0" fontId="4" fillId="0" borderId="18" xfId="1" applyFont="1" applyBorder="1" applyAlignment="1" applyProtection="1">
      <alignment horizontal="left" indent="1"/>
      <protection hidden="1"/>
    </xf>
    <xf numFmtId="0" fontId="1" fillId="0" borderId="12" xfId="1" applyBorder="1" applyAlignment="1" applyProtection="1">
      <alignment horizontal="left" vertical="center" wrapText="1" indent="1"/>
      <protection locked="0" hidden="1"/>
    </xf>
    <xf numFmtId="0" fontId="1" fillId="0" borderId="13" xfId="1" applyBorder="1" applyAlignment="1" applyProtection="1">
      <alignment horizontal="left" vertical="center" wrapText="1" indent="1"/>
      <protection locked="0" hidden="1"/>
    </xf>
    <xf numFmtId="0" fontId="1" fillId="0" borderId="33" xfId="1" applyBorder="1" applyAlignment="1" applyProtection="1">
      <alignment horizontal="left" vertical="center" wrapText="1" indent="1"/>
      <protection locked="0" hidden="1"/>
    </xf>
    <xf numFmtId="0" fontId="12" fillId="0" borderId="6" xfId="1" applyFont="1" applyBorder="1" applyAlignment="1" applyProtection="1">
      <alignment horizontal="left" indent="1"/>
      <protection hidden="1"/>
    </xf>
    <xf numFmtId="0" fontId="12" fillId="0" borderId="7" xfId="1" applyFont="1" applyBorder="1" applyAlignment="1" applyProtection="1">
      <alignment horizontal="left" indent="1"/>
      <protection hidden="1"/>
    </xf>
    <xf numFmtId="0" fontId="12" fillId="0" borderId="18" xfId="1" applyFont="1" applyBorder="1" applyAlignment="1" applyProtection="1">
      <alignment horizontal="left" indent="1"/>
      <protection hidden="1"/>
    </xf>
    <xf numFmtId="0" fontId="20" fillId="0" borderId="0" xfId="1" applyFont="1" applyBorder="1" applyAlignment="1" applyProtection="1">
      <alignment horizontal="center"/>
      <protection hidden="1"/>
    </xf>
    <xf numFmtId="0" fontId="24" fillId="0" borderId="0" xfId="1" applyFont="1" applyBorder="1" applyAlignment="1" applyProtection="1">
      <protection hidden="1"/>
    </xf>
    <xf numFmtId="0" fontId="20" fillId="0" borderId="0" xfId="1" applyFont="1" applyAlignment="1" applyProtection="1">
      <protection hidden="1"/>
    </xf>
    <xf numFmtId="0" fontId="1" fillId="0" borderId="6" xfId="1" applyBorder="1" applyAlignment="1" applyProtection="1">
      <alignment horizontal="left" indent="1"/>
      <protection hidden="1"/>
    </xf>
    <xf numFmtId="0" fontId="1" fillId="0" borderId="18" xfId="1" applyBorder="1" applyAlignment="1" applyProtection="1">
      <alignment horizontal="left" indent="1"/>
      <protection hidden="1"/>
    </xf>
    <xf numFmtId="0" fontId="4" fillId="0" borderId="12" xfId="1" applyFont="1" applyBorder="1" applyAlignment="1" applyProtection="1">
      <alignment horizontal="left" vertical="center" wrapText="1" indent="1"/>
      <protection locked="0" hidden="1"/>
    </xf>
    <xf numFmtId="0" fontId="4" fillId="0" borderId="13" xfId="1" applyFont="1" applyBorder="1" applyAlignment="1" applyProtection="1">
      <alignment horizontal="left" vertical="center" wrapText="1" indent="1"/>
      <protection locked="0" hidden="1"/>
    </xf>
    <xf numFmtId="0" fontId="4" fillId="0" borderId="33" xfId="1" applyFont="1" applyBorder="1" applyAlignment="1" applyProtection="1">
      <alignment horizontal="left" vertical="center" wrapText="1" indent="1"/>
      <protection locked="0" hidden="1"/>
    </xf>
    <xf numFmtId="0" fontId="4" fillId="0" borderId="7" xfId="1" applyFont="1" applyBorder="1" applyAlignment="1" applyProtection="1">
      <alignment horizontal="center"/>
      <protection hidden="1"/>
    </xf>
    <xf numFmtId="0" fontId="1" fillId="0" borderId="75" xfId="1" applyBorder="1" applyAlignment="1" applyProtection="1">
      <alignment horizontal="left" indent="1"/>
      <protection locked="0" hidden="1"/>
    </xf>
    <xf numFmtId="0" fontId="20" fillId="0" borderId="0" xfId="1" applyFont="1" applyBorder="1" applyAlignment="1" applyProtection="1">
      <protection hidden="1"/>
    </xf>
    <xf numFmtId="0" fontId="14" fillId="0" borderId="82" xfId="1" applyFont="1" applyBorder="1" applyAlignment="1" applyProtection="1">
      <alignment horizontal="center" vertical="center"/>
      <protection hidden="1"/>
    </xf>
    <xf numFmtId="0" fontId="14" fillId="0" borderId="90" xfId="1" applyFont="1" applyBorder="1" applyAlignment="1" applyProtection="1">
      <alignment horizontal="center" vertical="center"/>
      <protection hidden="1"/>
    </xf>
    <xf numFmtId="0" fontId="5" fillId="0" borderId="77" xfId="1" applyFont="1" applyBorder="1" applyAlignment="1" applyProtection="1">
      <alignment horizontal="left" vertical="center" indent="1"/>
      <protection locked="0" hidden="1"/>
    </xf>
    <xf numFmtId="0" fontId="5" fillId="0" borderId="81" xfId="1" applyFont="1" applyBorder="1" applyAlignment="1" applyProtection="1">
      <alignment horizontal="left" vertical="center" indent="1"/>
      <protection locked="0" hidden="1"/>
    </xf>
    <xf numFmtId="0" fontId="5" fillId="0" borderId="99" xfId="1" applyFont="1" applyBorder="1" applyAlignment="1" applyProtection="1">
      <alignment horizontal="left" vertical="center" indent="1"/>
      <protection locked="0" hidden="1"/>
    </xf>
    <xf numFmtId="0" fontId="5" fillId="0" borderId="100" xfId="1" applyFont="1" applyBorder="1" applyAlignment="1" applyProtection="1">
      <alignment horizontal="left" vertical="center" indent="1"/>
      <protection locked="0" hidden="1"/>
    </xf>
    <xf numFmtId="0" fontId="5" fillId="0" borderId="99" xfId="1" applyFont="1" applyBorder="1" applyAlignment="1" applyProtection="1">
      <alignment horizontal="left" vertical="top" indent="1"/>
      <protection locked="0" hidden="1"/>
    </xf>
    <xf numFmtId="0" fontId="5" fillId="0" borderId="100" xfId="1" applyFont="1" applyBorder="1" applyAlignment="1" applyProtection="1">
      <alignment horizontal="left" vertical="top" indent="1"/>
      <protection locked="0" hidden="1"/>
    </xf>
    <xf numFmtId="0" fontId="5" fillId="0" borderId="104" xfId="1" applyFont="1" applyBorder="1" applyAlignment="1" applyProtection="1">
      <alignment horizontal="left" vertical="top" indent="1"/>
      <protection locked="0" hidden="1"/>
    </xf>
    <xf numFmtId="0" fontId="5" fillId="0" borderId="105" xfId="1" applyFont="1" applyBorder="1" applyAlignment="1" applyProtection="1">
      <alignment horizontal="left" vertical="top" indent="1"/>
      <protection locked="0" hidden="1"/>
    </xf>
    <xf numFmtId="164" fontId="15" fillId="0" borderId="109" xfId="1" applyNumberFormat="1" applyFont="1" applyBorder="1" applyAlignment="1" applyProtection="1">
      <alignment horizontal="left" vertical="center" indent="1"/>
      <protection locked="0" hidden="1"/>
    </xf>
    <xf numFmtId="164" fontId="1" fillId="0" borderId="110" xfId="1" applyNumberFormat="1" applyBorder="1" applyAlignment="1" applyProtection="1">
      <alignment horizontal="left" vertical="center" indent="1"/>
      <protection locked="0" hidden="1"/>
    </xf>
    <xf numFmtId="0" fontId="4" fillId="0" borderId="83" xfId="1" applyFont="1" applyBorder="1" applyAlignment="1" applyProtection="1">
      <alignment horizontal="center"/>
      <protection hidden="1"/>
    </xf>
    <xf numFmtId="0" fontId="4" fillId="0" borderId="84" xfId="1" applyFont="1" applyBorder="1" applyAlignment="1" applyProtection="1">
      <alignment horizontal="center"/>
      <protection hidden="1"/>
    </xf>
    <xf numFmtId="0" fontId="4" fillId="0" borderId="85" xfId="1" applyFont="1" applyBorder="1" applyAlignment="1" applyProtection="1">
      <alignment horizontal="center"/>
      <protection hidden="1"/>
    </xf>
    <xf numFmtId="0" fontId="4" fillId="0" borderId="77" xfId="1" applyFont="1" applyBorder="1" applyAlignment="1" applyProtection="1">
      <alignment horizontal="left" indent="1"/>
      <protection hidden="1"/>
    </xf>
    <xf numFmtId="0" fontId="1" fillId="0" borderId="81" xfId="1" applyBorder="1" applyAlignment="1" applyProtection="1">
      <alignment horizontal="left" indent="1"/>
      <protection hidden="1"/>
    </xf>
    <xf numFmtId="0" fontId="4" fillId="0" borderId="88" xfId="1" applyFont="1" applyBorder="1" applyAlignment="1" applyProtection="1">
      <alignment horizontal="left" indent="1"/>
      <protection hidden="1"/>
    </xf>
    <xf numFmtId="0" fontId="1" fillId="0" borderId="89" xfId="1" applyBorder="1" applyAlignment="1" applyProtection="1">
      <alignment horizontal="left" indent="1"/>
      <protection hidden="1"/>
    </xf>
    <xf numFmtId="0" fontId="4" fillId="0" borderId="82" xfId="1" applyFont="1" applyBorder="1" applyAlignment="1" applyProtection="1">
      <alignment horizontal="center" vertical="center" wrapText="1"/>
      <protection hidden="1"/>
    </xf>
    <xf numFmtId="0" fontId="4" fillId="0" borderId="90" xfId="1" applyFont="1" applyBorder="1" applyAlignment="1" applyProtection="1">
      <alignment horizontal="center" vertical="center" wrapText="1"/>
      <protection hidden="1"/>
    </xf>
    <xf numFmtId="0" fontId="8" fillId="6" borderId="80" xfId="1" applyFont="1" applyFill="1" applyBorder="1" applyAlignment="1" applyProtection="1">
      <alignment horizontal="left" vertical="center" indent="1"/>
      <protection locked="0" hidden="1"/>
    </xf>
    <xf numFmtId="0" fontId="9" fillId="6" borderId="80" xfId="1" applyFont="1" applyFill="1" applyBorder="1" applyAlignment="1" applyProtection="1">
      <alignment horizontal="left" vertical="center" indent="1"/>
      <protection locked="0" hidden="1"/>
    </xf>
    <xf numFmtId="0" fontId="9" fillId="6" borderId="52" xfId="1" applyFont="1" applyFill="1" applyBorder="1" applyAlignment="1" applyProtection="1">
      <alignment horizontal="left" vertical="center" indent="1"/>
      <protection locked="0" hidden="1"/>
    </xf>
    <xf numFmtId="0" fontId="5" fillId="0" borderId="55" xfId="1" applyFont="1" applyBorder="1" applyAlignment="1" applyProtection="1">
      <alignment horizontal="left" indent="1"/>
      <protection locked="0" hidden="1"/>
    </xf>
    <xf numFmtId="0" fontId="5" fillId="0" borderId="55" xfId="1" applyFont="1" applyBorder="1" applyAlignment="1" applyProtection="1">
      <alignment horizontal="center"/>
      <protection locked="0" hidden="1"/>
    </xf>
    <xf numFmtId="0" fontId="4" fillId="0" borderId="86" xfId="1" applyFont="1" applyBorder="1" applyAlignment="1" applyProtection="1">
      <alignment horizontal="center"/>
      <protection hidden="1"/>
    </xf>
    <xf numFmtId="0" fontId="4" fillId="0" borderId="87" xfId="1" applyFont="1" applyBorder="1" applyAlignment="1" applyProtection="1">
      <alignment horizontal="center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78" xfId="1" applyFont="1" applyBorder="1" applyAlignment="1" applyProtection="1">
      <alignment vertical="center" wrapText="1"/>
      <protection hidden="1"/>
    </xf>
    <xf numFmtId="0" fontId="7" fillId="0" borderId="118" xfId="1" applyFont="1" applyBorder="1" applyAlignment="1" applyProtection="1">
      <alignment horizontal="center" vertical="center"/>
      <protection hidden="1"/>
    </xf>
    <xf numFmtId="0" fontId="28" fillId="0" borderId="12" xfId="1" applyFont="1" applyBorder="1" applyAlignment="1" applyProtection="1">
      <alignment horizontal="left" vertical="top" wrapText="1" indent="1"/>
      <protection locked="0" hidden="1"/>
    </xf>
    <xf numFmtId="0" fontId="28" fillId="0" borderId="13" xfId="1" applyFont="1" applyBorder="1" applyAlignment="1" applyProtection="1">
      <alignment horizontal="left" vertical="top" wrapText="1" indent="1"/>
      <protection locked="0" hidden="1"/>
    </xf>
    <xf numFmtId="0" fontId="28" fillId="0" borderId="33" xfId="1" applyFont="1" applyBorder="1" applyAlignment="1" applyProtection="1">
      <alignment horizontal="left" vertical="top" wrapText="1" indent="1"/>
      <protection locked="0" hidden="1"/>
    </xf>
    <xf numFmtId="0" fontId="15" fillId="0" borderId="55" xfId="1" applyFont="1" applyBorder="1" applyAlignment="1" applyProtection="1">
      <alignment horizontal="center"/>
      <protection locked="0" hidden="1"/>
    </xf>
    <xf numFmtId="0" fontId="15" fillId="0" borderId="58" xfId="1" applyFont="1" applyBorder="1" applyAlignment="1" applyProtection="1">
      <alignment horizontal="center"/>
      <protection locked="0" hidden="1"/>
    </xf>
    <xf numFmtId="0" fontId="1" fillId="0" borderId="6" xfId="1" applyFont="1" applyBorder="1" applyAlignment="1" applyProtection="1">
      <alignment horizontal="left" indent="1"/>
      <protection hidden="1"/>
    </xf>
    <xf numFmtId="0" fontId="1" fillId="0" borderId="7" xfId="1" applyFont="1" applyBorder="1" applyAlignment="1" applyProtection="1">
      <alignment horizontal="left" indent="1"/>
      <protection hidden="1"/>
    </xf>
    <xf numFmtId="0" fontId="1" fillId="0" borderId="18" xfId="1" applyFont="1" applyBorder="1" applyAlignment="1" applyProtection="1">
      <alignment horizontal="left" indent="1"/>
      <protection hidden="1"/>
    </xf>
    <xf numFmtId="0" fontId="4" fillId="0" borderId="12" xfId="1" applyFont="1" applyBorder="1" applyAlignment="1" applyProtection="1">
      <alignment horizontal="left" vertical="top" wrapText="1" indent="1"/>
      <protection locked="0" hidden="1"/>
    </xf>
    <xf numFmtId="0" fontId="4" fillId="0" borderId="13" xfId="1" applyFont="1" applyBorder="1" applyAlignment="1" applyProtection="1">
      <alignment horizontal="left" vertical="top" wrapText="1" indent="1"/>
      <protection locked="0" hidden="1"/>
    </xf>
    <xf numFmtId="0" fontId="4" fillId="0" borderId="33" xfId="1" applyFont="1" applyBorder="1" applyAlignment="1" applyProtection="1">
      <alignment horizontal="left" vertical="top" wrapText="1" indent="1"/>
      <protection locked="0" hidden="1"/>
    </xf>
    <xf numFmtId="0" fontId="1" fillId="0" borderId="55" xfId="1" applyBorder="1" applyProtection="1">
      <protection locked="0" hidden="1"/>
    </xf>
    <xf numFmtId="0" fontId="4" fillId="0" borderId="70" xfId="1" applyFont="1" applyBorder="1" applyAlignment="1" applyProtection="1">
      <alignment horizontal="left" vertical="center"/>
      <protection locked="0" hidden="1"/>
    </xf>
    <xf numFmtId="0" fontId="4" fillId="0" borderId="71" xfId="1" applyFont="1" applyBorder="1" applyAlignment="1" applyProtection="1">
      <alignment horizontal="left" vertical="center"/>
      <protection locked="0" hidden="1"/>
    </xf>
    <xf numFmtId="0" fontId="18" fillId="0" borderId="55" xfId="1" applyFont="1" applyBorder="1" applyAlignment="1" applyProtection="1">
      <alignment horizontal="left" indent="1"/>
      <protection locked="0" hidden="1"/>
    </xf>
    <xf numFmtId="0" fontId="4" fillId="0" borderId="73" xfId="1" applyFont="1" applyBorder="1" applyAlignment="1" applyProtection="1">
      <alignment horizontal="left" vertical="center"/>
      <protection locked="0" hidden="1"/>
    </xf>
    <xf numFmtId="0" fontId="1" fillId="0" borderId="58" xfId="1" applyBorder="1" applyProtection="1">
      <protection locked="0" hidden="1"/>
    </xf>
    <xf numFmtId="0" fontId="15" fillId="0" borderId="55" xfId="1" applyFont="1" applyBorder="1" applyAlignment="1" applyProtection="1">
      <alignment horizontal="left" indent="1"/>
      <protection locked="0" hidden="1"/>
    </xf>
    <xf numFmtId="0" fontId="30" fillId="0" borderId="121" xfId="2" applyFont="1" applyFill="1" applyBorder="1" applyAlignment="1" applyProtection="1">
      <alignment horizontal="center" vertical="center"/>
    </xf>
    <xf numFmtId="0" fontId="30" fillId="0" borderId="120" xfId="2" applyFont="1" applyFill="1" applyBorder="1" applyAlignment="1" applyProtection="1">
      <alignment horizontal="center" vertical="center"/>
    </xf>
    <xf numFmtId="0" fontId="31" fillId="0" borderId="70" xfId="1" applyFont="1" applyBorder="1" applyAlignment="1" applyProtection="1">
      <alignment horizontal="left" vertical="center" indent="1" shrinkToFit="1"/>
      <protection locked="0" hidden="1"/>
    </xf>
    <xf numFmtId="0" fontId="31" fillId="0" borderId="71" xfId="1" applyFont="1" applyBorder="1" applyAlignment="1" applyProtection="1">
      <alignment horizontal="left" vertical="center" indent="1" shrinkToFit="1"/>
      <protection locked="0" hidden="1"/>
    </xf>
    <xf numFmtId="0" fontId="32" fillId="0" borderId="70" xfId="1" applyFont="1" applyBorder="1" applyAlignment="1" applyProtection="1">
      <alignment horizontal="left" vertical="center" indent="1" shrinkToFit="1"/>
      <protection locked="0" hidden="1"/>
    </xf>
    <xf numFmtId="0" fontId="32" fillId="0" borderId="73" xfId="1" applyFont="1" applyBorder="1" applyAlignment="1" applyProtection="1">
      <alignment horizontal="left" vertical="center" indent="1" shrinkToFit="1"/>
      <protection locked="0" hidden="1"/>
    </xf>
    <xf numFmtId="0" fontId="32" fillId="0" borderId="71" xfId="1" applyFont="1" applyBorder="1" applyAlignment="1" applyProtection="1">
      <alignment horizontal="left" vertical="center" indent="1" shrinkToFit="1"/>
      <protection locked="0" hidden="1"/>
    </xf>
    <xf numFmtId="14" fontId="5" fillId="0" borderId="55" xfId="1" applyNumberFormat="1" applyFont="1" applyBorder="1" applyAlignment="1" applyProtection="1">
      <alignment horizontal="center"/>
      <protection locked="0" hidden="1"/>
    </xf>
    <xf numFmtId="164" fontId="15" fillId="7" borderId="46" xfId="1" applyNumberFormat="1" applyFont="1" applyFill="1" applyBorder="1" applyAlignment="1" applyProtection="1">
      <alignment horizontal="left" vertical="center" indent="1"/>
      <protection locked="0" hidden="1"/>
    </xf>
    <xf numFmtId="164" fontId="1" fillId="7" borderId="47" xfId="1" applyNumberFormat="1" applyFill="1" applyBorder="1" applyAlignment="1" applyProtection="1">
      <alignment horizontal="left" vertical="center" indent="1"/>
      <protection locked="0" hidden="1"/>
    </xf>
    <xf numFmtId="20" fontId="15" fillId="0" borderId="58" xfId="1" applyNumberFormat="1" applyFont="1" applyBorder="1" applyAlignment="1" applyProtection="1">
      <alignment horizontal="center"/>
      <protection locked="0" hidden="1"/>
    </xf>
    <xf numFmtId="20" fontId="15" fillId="0" borderId="55" xfId="1" applyNumberFormat="1" applyFont="1" applyBorder="1" applyAlignment="1" applyProtection="1">
      <alignment horizontal="center"/>
      <protection locked="0" hidden="1"/>
    </xf>
    <xf numFmtId="0" fontId="5" fillId="0" borderId="99" xfId="1" quotePrefix="1" applyFont="1" applyBorder="1" applyAlignment="1" applyProtection="1">
      <alignment horizontal="left" vertical="top" indent="1"/>
      <protection locked="0" hidden="1"/>
    </xf>
    <xf numFmtId="164" fontId="15" fillId="0" borderId="109" xfId="1" quotePrefix="1" applyNumberFormat="1" applyFont="1" applyBorder="1" applyAlignment="1" applyProtection="1">
      <alignment horizontal="left" vertical="center" indent="1"/>
      <protection locked="0" hidden="1"/>
    </xf>
    <xf numFmtId="0" fontId="15" fillId="0" borderId="55" xfId="1" quotePrefix="1" applyFont="1" applyBorder="1" applyAlignment="1" applyProtection="1">
      <alignment horizontal="left" indent="1"/>
      <protection locked="0" hidden="1"/>
    </xf>
    <xf numFmtId="1" fontId="1" fillId="0" borderId="25" xfId="1" applyNumberFormat="1" applyFont="1" applyFill="1" applyBorder="1" applyAlignment="1" applyProtection="1">
      <alignment horizontal="center"/>
    </xf>
    <xf numFmtId="1" fontId="1" fillId="0" borderId="0" xfId="1" applyNumberFormat="1" applyFont="1" applyFill="1" applyBorder="1" applyAlignment="1" applyProtection="1">
      <alignment horizontal="center"/>
    </xf>
    <xf numFmtId="1" fontId="35" fillId="0" borderId="25" xfId="1" applyNumberFormat="1" applyFont="1" applyFill="1" applyBorder="1" applyAlignment="1" applyProtection="1">
      <alignment horizontal="center"/>
    </xf>
    <xf numFmtId="1" fontId="35" fillId="0" borderId="0" xfId="1" applyNumberFormat="1" applyFont="1" applyFill="1" applyBorder="1" applyAlignment="1" applyProtection="1">
      <alignment horizontal="center"/>
    </xf>
    <xf numFmtId="1" fontId="26" fillId="0" borderId="25" xfId="1" applyNumberFormat="1" applyFont="1" applyFill="1" applyBorder="1" applyAlignment="1" applyProtection="1">
      <alignment horizontal="center"/>
    </xf>
    <xf numFmtId="1" fontId="26" fillId="0" borderId="0" xfId="1" applyNumberFormat="1" applyFont="1" applyFill="1" applyBorder="1" applyAlignment="1" applyProtection="1">
      <alignment horizontal="center"/>
    </xf>
    <xf numFmtId="1" fontId="39" fillId="0" borderId="25" xfId="1" applyNumberFormat="1" applyFont="1" applyFill="1" applyBorder="1" applyAlignment="1" applyProtection="1">
      <alignment horizontal="center"/>
    </xf>
    <xf numFmtId="1" fontId="39" fillId="0" borderId="0" xfId="1" applyNumberFormat="1" applyFont="1" applyFill="1" applyBorder="1" applyAlignment="1" applyProtection="1">
      <alignment horizontal="center"/>
    </xf>
    <xf numFmtId="1" fontId="41" fillId="0" borderId="25" xfId="1" applyNumberFormat="1" applyFont="1" applyFill="1" applyBorder="1" applyAlignment="1" applyProtection="1">
      <alignment horizontal="center"/>
    </xf>
    <xf numFmtId="1" fontId="41" fillId="0" borderId="0" xfId="1" applyNumberFormat="1" applyFont="1" applyFill="1" applyBorder="1" applyAlignment="1" applyProtection="1">
      <alignment horizontal="center"/>
    </xf>
    <xf numFmtId="0" fontId="36" fillId="0" borderId="25" xfId="1" applyFont="1" applyFill="1" applyBorder="1" applyAlignment="1" applyProtection="1">
      <alignment horizontal="center"/>
    </xf>
    <xf numFmtId="0" fontId="36" fillId="0" borderId="26" xfId="1" applyFont="1" applyFill="1" applyBorder="1" applyAlignment="1" applyProtection="1">
      <alignment horizontal="center"/>
    </xf>
    <xf numFmtId="0" fontId="24" fillId="0" borderId="25" xfId="1" applyFont="1" applyFill="1" applyBorder="1" applyAlignment="1" applyProtection="1">
      <alignment horizontal="center"/>
    </xf>
    <xf numFmtId="0" fontId="24" fillId="0" borderId="26" xfId="1" applyFont="1" applyFill="1" applyBorder="1" applyAlignment="1" applyProtection="1">
      <alignment horizontal="center"/>
    </xf>
    <xf numFmtId="0" fontId="42" fillId="0" borderId="25" xfId="1" applyFont="1" applyFill="1" applyBorder="1" applyAlignment="1" applyProtection="1">
      <alignment horizontal="center"/>
    </xf>
    <xf numFmtId="0" fontId="42" fillId="0" borderId="26" xfId="1" applyFont="1" applyFill="1" applyBorder="1" applyAlignment="1" applyProtection="1">
      <alignment horizontal="center"/>
    </xf>
    <xf numFmtId="0" fontId="38" fillId="0" borderId="25" xfId="1" applyFont="1" applyFill="1" applyBorder="1" applyAlignment="1" applyProtection="1">
      <alignment horizontal="center"/>
    </xf>
    <xf numFmtId="0" fontId="38" fillId="0" borderId="26" xfId="1" applyFont="1" applyFill="1" applyBorder="1" applyAlignment="1" applyProtection="1">
      <alignment horizontal="center"/>
    </xf>
    <xf numFmtId="0" fontId="40" fillId="0" borderId="25" xfId="1" applyFont="1" applyFill="1" applyBorder="1" applyAlignment="1" applyProtection="1">
      <alignment horizontal="center"/>
    </xf>
    <xf numFmtId="0" fontId="40" fillId="0" borderId="26" xfId="1" applyFont="1" applyFill="1" applyBorder="1" applyAlignment="1" applyProtection="1">
      <alignment horizontal="center"/>
    </xf>
    <xf numFmtId="0" fontId="37" fillId="0" borderId="0" xfId="1" applyFont="1" applyAlignment="1" applyProtection="1">
      <protection hidden="1"/>
    </xf>
    <xf numFmtId="1" fontId="20" fillId="0" borderId="125" xfId="1" applyNumberFormat="1" applyFont="1" applyFill="1" applyBorder="1" applyAlignment="1" applyProtection="1">
      <alignment horizontal="center"/>
    </xf>
    <xf numFmtId="0" fontId="21" fillId="0" borderId="70" xfId="1" applyFont="1" applyBorder="1" applyAlignment="1" applyProtection="1">
      <alignment horizontal="left" vertical="center" indent="1" shrinkToFit="1"/>
      <protection hidden="1"/>
    </xf>
    <xf numFmtId="0" fontId="21" fillId="0" borderId="71" xfId="1" applyFont="1" applyBorder="1" applyAlignment="1" applyProtection="1">
      <alignment horizontal="left" vertical="center" indent="1" shrinkToFit="1"/>
      <protection hidden="1"/>
    </xf>
    <xf numFmtId="3" fontId="1" fillId="0" borderId="0" xfId="1" applyNumberFormat="1" applyAlignment="1" applyProtection="1">
      <alignment horizontal="left"/>
      <protection hidden="1"/>
    </xf>
    <xf numFmtId="0" fontId="20" fillId="10" borderId="0" xfId="1" applyFont="1" applyFill="1" applyAlignment="1" applyProtection="1">
      <alignment horizontal="center"/>
      <protection hidden="1"/>
    </xf>
    <xf numFmtId="0" fontId="20" fillId="10" borderId="0" xfId="1" applyFont="1" applyFill="1" applyBorder="1" applyAlignment="1" applyProtection="1">
      <alignment horizontal="center"/>
      <protection hidden="1"/>
    </xf>
    <xf numFmtId="0" fontId="23" fillId="0" borderId="70" xfId="1" applyFont="1" applyBorder="1" applyAlignment="1" applyProtection="1">
      <alignment horizontal="left" vertical="center" indent="1" shrinkToFit="1"/>
      <protection hidden="1"/>
    </xf>
    <xf numFmtId="0" fontId="23" fillId="0" borderId="73" xfId="1" applyFont="1" applyBorder="1" applyAlignment="1" applyProtection="1">
      <alignment horizontal="left" vertical="center" indent="1" shrinkToFit="1"/>
      <protection hidden="1"/>
    </xf>
    <xf numFmtId="0" fontId="23" fillId="0" borderId="71" xfId="1" applyFont="1" applyBorder="1" applyAlignment="1" applyProtection="1">
      <alignment horizontal="left" vertical="center" indent="1" shrinkToFit="1"/>
      <protection hidden="1"/>
    </xf>
    <xf numFmtId="1" fontId="2" fillId="0" borderId="125" xfId="1" applyNumberFormat="1" applyFont="1" applyFill="1" applyBorder="1" applyAlignment="1" applyProtection="1">
      <alignment horizontal="center"/>
    </xf>
    <xf numFmtId="0" fontId="20" fillId="0" borderId="0" xfId="1" applyFont="1" applyFill="1" applyAlignment="1" applyProtection="1">
      <alignment horizontal="center"/>
      <protection hidden="1"/>
    </xf>
    <xf numFmtId="0" fontId="20" fillId="0" borderId="125" xfId="1" applyFont="1" applyBorder="1" applyAlignment="1" applyProtection="1">
      <alignment horizontal="center"/>
      <protection hidden="1"/>
    </xf>
    <xf numFmtId="0" fontId="5" fillId="0" borderId="25" xfId="1" applyFont="1" applyBorder="1" applyAlignment="1" applyProtection="1">
      <alignment horizontal="left" vertical="center" indent="1"/>
      <protection hidden="1"/>
    </xf>
    <xf numFmtId="0" fontId="5" fillId="0" borderId="26" xfId="1" applyFont="1" applyBorder="1" applyAlignment="1" applyProtection="1">
      <alignment horizontal="left" vertical="center" indent="1"/>
      <protection hidden="1"/>
    </xf>
    <xf numFmtId="0" fontId="5" fillId="0" borderId="12" xfId="1" applyFont="1" applyBorder="1" applyAlignment="1" applyProtection="1">
      <alignment horizontal="left" vertical="center" indent="1"/>
      <protection hidden="1"/>
    </xf>
    <xf numFmtId="0" fontId="5" fillId="0" borderId="33" xfId="1" applyFont="1" applyBorder="1" applyAlignment="1" applyProtection="1">
      <alignment horizontal="left" vertical="center" indent="1"/>
      <protection hidden="1"/>
    </xf>
    <xf numFmtId="164" fontId="15" fillId="0" borderId="128" xfId="1" applyNumberFormat="1" applyFont="1" applyFill="1" applyBorder="1" applyAlignment="1" applyProtection="1">
      <alignment horizontal="left" vertical="center" indent="1"/>
      <protection locked="0" hidden="1"/>
    </xf>
    <xf numFmtId="164" fontId="1" fillId="0" borderId="127" xfId="1" applyNumberFormat="1" applyFill="1" applyBorder="1" applyAlignment="1" applyProtection="1">
      <alignment horizontal="left" vertical="center" indent="1"/>
      <protection locked="0" hidden="1"/>
    </xf>
    <xf numFmtId="0" fontId="10" fillId="0" borderId="6" xfId="1" applyFont="1" applyBorder="1" applyAlignment="1" applyProtection="1">
      <alignment horizontal="left" vertical="center" indent="1" shrinkToFit="1"/>
      <protection hidden="1"/>
    </xf>
    <xf numFmtId="0" fontId="10" fillId="0" borderId="18" xfId="1" applyFont="1" applyBorder="1" applyAlignment="1" applyProtection="1">
      <alignment horizontal="left" vertical="center" indent="1" shrinkToFit="1"/>
      <protection hidden="1"/>
    </xf>
    <xf numFmtId="0" fontId="10" fillId="0" borderId="25" xfId="1" applyFont="1" applyBorder="1" applyAlignment="1" applyProtection="1">
      <alignment horizontal="left" vertical="center" indent="1" shrinkToFit="1"/>
      <protection hidden="1"/>
    </xf>
    <xf numFmtId="0" fontId="10" fillId="0" borderId="26" xfId="1" applyFont="1" applyBorder="1" applyAlignment="1" applyProtection="1">
      <alignment horizontal="left" vertical="center" indent="1" shrinkToFit="1"/>
      <protection hidden="1"/>
    </xf>
    <xf numFmtId="164" fontId="15" fillId="0" borderId="128" xfId="1" applyNumberFormat="1" applyFont="1" applyFill="1" applyBorder="1" applyAlignment="1" applyProtection="1">
      <alignment horizontal="left" vertical="center" wrapText="1" indent="1"/>
      <protection locked="0" hidden="1"/>
    </xf>
    <xf numFmtId="164" fontId="15" fillId="0" borderId="127" xfId="1" applyNumberFormat="1" applyFont="1" applyFill="1" applyBorder="1" applyAlignment="1" applyProtection="1">
      <alignment horizontal="left" vertical="center" wrapText="1" indent="1"/>
      <protection locked="0" hidden="1"/>
    </xf>
    <xf numFmtId="164" fontId="15" fillId="0" borderId="127" xfId="1" applyNumberFormat="1" applyFont="1" applyFill="1" applyBorder="1" applyAlignment="1" applyProtection="1">
      <alignment horizontal="left" vertical="center" indent="1"/>
      <protection locked="0" hidden="1"/>
    </xf>
    <xf numFmtId="14" fontId="9" fillId="0" borderId="1" xfId="1" applyNumberFormat="1" applyFont="1" applyBorder="1" applyAlignment="1" applyProtection="1">
      <alignment horizontal="center"/>
      <protection locked="0" hidden="1"/>
    </xf>
    <xf numFmtId="0" fontId="9" fillId="0" borderId="1" xfId="1" applyFont="1" applyBorder="1" applyAlignment="1" applyProtection="1">
      <alignment horizontal="left" indent="1"/>
      <protection locked="0" hidden="1"/>
    </xf>
    <xf numFmtId="1" fontId="1" fillId="0" borderId="25" xfId="1" applyNumberFormat="1" applyFill="1" applyBorder="1" applyAlignment="1" applyProtection="1">
      <alignment horizontal="center"/>
    </xf>
    <xf numFmtId="0" fontId="11" fillId="0" borderId="0" xfId="1" applyFont="1" applyBorder="1" applyAlignment="1" applyProtection="1">
      <alignment horizontal="center"/>
      <protection hidden="1"/>
    </xf>
    <xf numFmtId="0" fontId="20" fillId="0" borderId="0" xfId="1" applyFont="1" applyAlignment="1" applyProtection="1">
      <alignment horizontal="center"/>
      <protection hidden="1"/>
    </xf>
    <xf numFmtId="0" fontId="11" fillId="10" borderId="0" xfId="1" applyFont="1" applyFill="1" applyBorder="1" applyAlignment="1" applyProtection="1">
      <alignment horizontal="center"/>
      <protection hidden="1"/>
    </xf>
    <xf numFmtId="0" fontId="18" fillId="0" borderId="25" xfId="1" applyFont="1" applyBorder="1" applyAlignment="1" applyProtection="1">
      <alignment shrinkToFit="1"/>
      <protection locked="0" hidden="1"/>
    </xf>
    <xf numFmtId="0" fontId="18" fillId="0" borderId="26" xfId="1" applyFont="1" applyBorder="1" applyAlignment="1" applyProtection="1">
      <alignment shrinkToFit="1"/>
      <protection locked="0" hidden="1"/>
    </xf>
    <xf numFmtId="0" fontId="43" fillId="0" borderId="25" xfId="1" applyFont="1" applyFill="1" applyBorder="1" applyAlignment="1" applyProtection="1">
      <alignment horizontal="center"/>
    </xf>
    <xf numFmtId="0" fontId="43" fillId="0" borderId="26" xfId="1" applyFont="1" applyFill="1" applyBorder="1" applyAlignment="1" applyProtection="1">
      <alignment horizontal="center"/>
    </xf>
    <xf numFmtId="1" fontId="26" fillId="0" borderId="123" xfId="1" applyNumberFormat="1" applyFont="1" applyFill="1" applyBorder="1" applyAlignment="1" applyProtection="1">
      <alignment horizontal="center"/>
    </xf>
    <xf numFmtId="1" fontId="26" fillId="0" borderId="122" xfId="1" applyNumberFormat="1" applyFont="1" applyFill="1" applyBorder="1" applyAlignment="1" applyProtection="1">
      <alignment horizontal="center"/>
    </xf>
    <xf numFmtId="0" fontId="38" fillId="0" borderId="123" xfId="1" applyFont="1" applyFill="1" applyBorder="1" applyAlignment="1" applyProtection="1">
      <alignment horizontal="center"/>
    </xf>
    <xf numFmtId="0" fontId="38" fillId="0" borderId="124" xfId="1" applyFont="1" applyFill="1" applyBorder="1" applyAlignment="1" applyProtection="1">
      <alignment horizontal="center"/>
    </xf>
    <xf numFmtId="0" fontId="44" fillId="0" borderId="25" xfId="1" applyFont="1" applyFill="1" applyBorder="1" applyAlignment="1" applyProtection="1">
      <alignment horizontal="center"/>
    </xf>
    <xf numFmtId="0" fontId="44" fillId="0" borderId="26" xfId="1" applyFont="1" applyFill="1" applyBorder="1" applyAlignment="1" applyProtection="1">
      <alignment horizontal="center"/>
    </xf>
    <xf numFmtId="0" fontId="18" fillId="0" borderId="25" xfId="1" applyFont="1" applyBorder="1" applyAlignment="1" applyProtection="1">
      <alignment horizontal="center"/>
      <protection locked="0" hidden="1"/>
    </xf>
    <xf numFmtId="0" fontId="18" fillId="0" borderId="0" xfId="1" applyFont="1" applyBorder="1" applyAlignment="1" applyProtection="1">
      <alignment horizontal="center"/>
      <protection locked="0" hidden="1"/>
    </xf>
    <xf numFmtId="0" fontId="18" fillId="0" borderId="26" xfId="1" applyFont="1" applyBorder="1" applyAlignment="1" applyProtection="1">
      <alignment horizontal="center"/>
      <protection locked="0" hidden="1"/>
    </xf>
    <xf numFmtId="14" fontId="18" fillId="0" borderId="25" xfId="1" applyNumberFormat="1" applyFont="1" applyBorder="1" applyAlignment="1" applyProtection="1">
      <alignment horizontal="center"/>
      <protection locked="0" hidden="1"/>
    </xf>
    <xf numFmtId="0" fontId="18" fillId="0" borderId="12" xfId="1" applyFont="1" applyBorder="1" applyAlignment="1" applyProtection="1">
      <alignment horizontal="center"/>
      <protection locked="0" hidden="1"/>
    </xf>
    <xf numFmtId="0" fontId="18" fillId="0" borderId="13" xfId="1" applyFont="1" applyBorder="1" applyAlignment="1" applyProtection="1">
      <alignment horizontal="center"/>
      <protection locked="0" hidden="1"/>
    </xf>
    <xf numFmtId="0" fontId="18" fillId="0" borderId="33" xfId="1" applyFont="1" applyBorder="1" applyAlignment="1" applyProtection="1">
      <alignment horizontal="center"/>
      <protection locked="0" hidden="1"/>
    </xf>
    <xf numFmtId="0" fontId="18" fillId="0" borderId="12" xfId="1" applyFont="1" applyBorder="1" applyAlignment="1" applyProtection="1">
      <alignment shrinkToFit="1"/>
      <protection locked="0" hidden="1"/>
    </xf>
    <xf numFmtId="0" fontId="18" fillId="0" borderId="33" xfId="1" applyFont="1" applyBorder="1" applyAlignment="1" applyProtection="1">
      <alignment shrinkToFit="1"/>
      <protection locked="0" hidden="1"/>
    </xf>
    <xf numFmtId="0" fontId="51" fillId="0" borderId="12" xfId="1" applyFont="1" applyBorder="1" applyAlignment="1" applyProtection="1">
      <protection hidden="1"/>
    </xf>
    <xf numFmtId="0" fontId="51" fillId="0" borderId="33" xfId="1" applyFont="1" applyBorder="1" applyAlignment="1" applyProtection="1">
      <protection hidden="1"/>
    </xf>
    <xf numFmtId="0" fontId="50" fillId="0" borderId="12" xfId="1" applyFont="1" applyBorder="1" applyAlignment="1" applyProtection="1">
      <alignment horizontal="center"/>
      <protection hidden="1"/>
    </xf>
    <xf numFmtId="0" fontId="50" fillId="0" borderId="13" xfId="1" applyFont="1" applyBorder="1" applyAlignment="1" applyProtection="1">
      <alignment horizontal="center"/>
      <protection hidden="1"/>
    </xf>
    <xf numFmtId="0" fontId="50" fillId="0" borderId="33" xfId="1" applyFont="1" applyBorder="1" applyAlignment="1" applyProtection="1">
      <alignment horizontal="center"/>
      <protection hidden="1"/>
    </xf>
    <xf numFmtId="0" fontId="34" fillId="0" borderId="0" xfId="1" applyFont="1" applyAlignment="1" applyProtection="1">
      <protection hidden="1"/>
    </xf>
    <xf numFmtId="0" fontId="1" fillId="0" borderId="0" xfId="1" applyFill="1" applyAlignment="1" applyProtection="1">
      <alignment vertical="center" wrapText="1"/>
    </xf>
    <xf numFmtId="0" fontId="18" fillId="0" borderId="14" xfId="1" applyFont="1" applyBorder="1" applyAlignment="1" applyProtection="1">
      <alignment horizontal="center"/>
      <protection hidden="1"/>
    </xf>
    <xf numFmtId="0" fontId="53" fillId="0" borderId="14" xfId="1" applyFont="1" applyBorder="1" applyAlignment="1" applyProtection="1">
      <alignment horizontal="center" shrinkToFit="1"/>
      <protection hidden="1"/>
    </xf>
    <xf numFmtId="0" fontId="26" fillId="0" borderId="8" xfId="1" applyFont="1" applyBorder="1" applyAlignment="1" applyProtection="1">
      <alignment horizontal="center" textRotation="90" wrapText="1"/>
      <protection hidden="1"/>
    </xf>
    <xf numFmtId="0" fontId="26" fillId="0" borderId="126" xfId="1" applyFont="1" applyBorder="1" applyAlignment="1" applyProtection="1">
      <alignment horizontal="center" textRotation="90" wrapText="1"/>
      <protection hidden="1"/>
    </xf>
    <xf numFmtId="0" fontId="26" fillId="0" borderId="14" xfId="1" applyFont="1" applyBorder="1" applyAlignment="1" applyProtection="1">
      <alignment horizontal="center" textRotation="90" wrapText="1"/>
      <protection hidden="1"/>
    </xf>
    <xf numFmtId="0" fontId="54" fillId="0" borderId="6" xfId="1" applyFont="1" applyBorder="1" applyAlignment="1" applyProtection="1">
      <alignment horizontal="center"/>
      <protection hidden="1"/>
    </xf>
    <xf numFmtId="0" fontId="54" fillId="0" borderId="7" xfId="1" applyFont="1" applyBorder="1" applyAlignment="1" applyProtection="1">
      <alignment horizontal="center"/>
      <protection hidden="1"/>
    </xf>
    <xf numFmtId="0" fontId="54" fillId="0" borderId="18" xfId="1" applyFont="1" applyBorder="1" applyAlignment="1" applyProtection="1">
      <alignment horizontal="center"/>
      <protection hidden="1"/>
    </xf>
    <xf numFmtId="0" fontId="54" fillId="0" borderId="12" xfId="1" applyFont="1" applyBorder="1" applyAlignment="1" applyProtection="1">
      <alignment horizontal="center"/>
      <protection hidden="1"/>
    </xf>
    <xf numFmtId="0" fontId="54" fillId="0" borderId="13" xfId="1" applyFont="1" applyBorder="1" applyAlignment="1" applyProtection="1">
      <alignment horizontal="center"/>
      <protection hidden="1"/>
    </xf>
    <xf numFmtId="0" fontId="54" fillId="0" borderId="33" xfId="1" applyFont="1" applyBorder="1" applyAlignment="1" applyProtection="1">
      <alignment horizontal="center"/>
      <protection hidden="1"/>
    </xf>
    <xf numFmtId="0" fontId="51" fillId="0" borderId="6" xfId="1" applyFont="1" applyBorder="1" applyAlignment="1" applyProtection="1">
      <protection hidden="1"/>
    </xf>
    <xf numFmtId="0" fontId="51" fillId="0" borderId="18" xfId="1" applyFont="1" applyBorder="1" applyAlignment="1" applyProtection="1">
      <protection hidden="1"/>
    </xf>
    <xf numFmtId="14" fontId="50" fillId="0" borderId="6" xfId="1" applyNumberFormat="1" applyFont="1" applyBorder="1" applyAlignment="1" applyProtection="1">
      <alignment horizontal="center"/>
      <protection hidden="1"/>
    </xf>
    <xf numFmtId="0" fontId="50" fillId="0" borderId="7" xfId="1" applyFont="1" applyBorder="1" applyAlignment="1" applyProtection="1">
      <alignment horizontal="center"/>
      <protection hidden="1"/>
    </xf>
    <xf numFmtId="0" fontId="50" fillId="0" borderId="18" xfId="1" applyFont="1" applyBorder="1" applyAlignment="1" applyProtection="1">
      <alignment horizontal="center"/>
      <protection hidden="1"/>
    </xf>
  </cellXfs>
  <cellStyles count="4">
    <cellStyle name="Excel Built-in Normal" xfId="2"/>
    <cellStyle name="normální" xfId="0" builtinId="0"/>
    <cellStyle name="normální 2" xfId="1"/>
    <cellStyle name="Styl 1" xfId="3"/>
  </cellStyles>
  <dxfs count="14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 patternType="solid"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 patternType="solid"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</dxf>
    <dxf>
      <font>
        <b val="0"/>
        <i val="0"/>
        <color theme="5" tint="-0.24994659260841701"/>
        <name val="Cambria"/>
        <scheme val="none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</border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0"/>
      </font>
    </dxf>
    <dxf>
      <font>
        <color theme="5" tint="-0.24994659260841701"/>
      </font>
      <fill>
        <patternFill patternType="solid"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</dxf>
    <dxf>
      <font>
        <b val="0"/>
        <i val="0"/>
        <color theme="5" tint="-0.24994659260841701"/>
        <name val="Cambria"/>
        <scheme val="none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</border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438150</xdr:colOff>
      <xdr:row>1</xdr:row>
      <xdr:rowOff>104775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7"/>
  <sheetViews>
    <sheetView showGridLines="0" showRowColHeaders="0" workbookViewId="0">
      <selection activeCell="Q1" sqref="Q1:S1"/>
    </sheetView>
  </sheetViews>
  <sheetFormatPr defaultColWidth="0" defaultRowHeight="12.75"/>
  <cols>
    <col min="1" max="1" width="10.7109375" style="12" customWidth="1"/>
    <col min="2" max="2" width="15.7109375" style="12" customWidth="1"/>
    <col min="3" max="3" width="5.7109375" style="12" customWidth="1"/>
    <col min="4" max="5" width="6.7109375" style="12" customWidth="1"/>
    <col min="6" max="6" width="4.7109375" style="12" customWidth="1"/>
    <col min="7" max="7" width="6.7109375" style="12" customWidth="1"/>
    <col min="8" max="8" width="5.7109375" style="12" customWidth="1"/>
    <col min="9" max="9" width="6.7109375" style="123" customWidth="1"/>
    <col min="10" max="10" width="1.7109375" style="123" customWidth="1"/>
    <col min="11" max="11" width="10.7109375" style="123" customWidth="1"/>
    <col min="12" max="12" width="15.7109375" style="123" customWidth="1"/>
    <col min="13" max="13" width="5.7109375" style="12" customWidth="1"/>
    <col min="14" max="15" width="6.7109375" style="12" customWidth="1"/>
    <col min="16" max="16" width="4.7109375" style="12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3" customWidth="1"/>
    <col min="22" max="22" width="9.140625" style="5" hidden="1" customWidth="1"/>
    <col min="23" max="23" width="6.28515625" style="5" hidden="1" customWidth="1"/>
    <col min="24" max="24" width="21.42578125" style="5" hidden="1" customWidth="1"/>
    <col min="25" max="25" width="16.28515625" style="5" hidden="1" customWidth="1"/>
    <col min="26" max="26" width="28.140625" style="5" hidden="1" customWidth="1"/>
    <col min="27" max="27" width="8.28515625" style="5" hidden="1" customWidth="1"/>
    <col min="28" max="255" width="9.140625" style="1" hidden="1" customWidth="1"/>
    <col min="256" max="256" width="0" style="1" hidden="1"/>
    <col min="257" max="257" width="10.7109375" style="1" customWidth="1"/>
    <col min="258" max="258" width="15.7109375" style="1" customWidth="1"/>
    <col min="259" max="259" width="5.7109375" style="1" customWidth="1"/>
    <col min="260" max="261" width="6.7109375" style="1" customWidth="1"/>
    <col min="262" max="262" width="4.7109375" style="1" customWidth="1"/>
    <col min="263" max="263" width="6.7109375" style="1" customWidth="1"/>
    <col min="264" max="264" width="5.7109375" style="1" customWidth="1"/>
    <col min="265" max="265" width="6.7109375" style="1" customWidth="1"/>
    <col min="266" max="266" width="1.7109375" style="1" customWidth="1"/>
    <col min="267" max="267" width="10.7109375" style="1" customWidth="1"/>
    <col min="268" max="268" width="15.7109375" style="1" customWidth="1"/>
    <col min="269" max="269" width="5.7109375" style="1" customWidth="1"/>
    <col min="270" max="271" width="6.7109375" style="1" customWidth="1"/>
    <col min="272" max="272" width="4.7109375" style="1" customWidth="1"/>
    <col min="273" max="273" width="6.7109375" style="1" customWidth="1"/>
    <col min="274" max="274" width="5.7109375" style="1" customWidth="1"/>
    <col min="275" max="275" width="6.7109375" style="1" customWidth="1"/>
    <col min="276" max="276" width="1.5703125" style="1" customWidth="1"/>
    <col min="277" max="277" width="9.140625" style="1" customWidth="1"/>
    <col min="278" max="511" width="0" style="1" hidden="1" customWidth="1"/>
    <col min="512" max="512" width="0" style="1" hidden="1"/>
    <col min="513" max="513" width="10.7109375" style="1" customWidth="1"/>
    <col min="514" max="514" width="15.7109375" style="1" customWidth="1"/>
    <col min="515" max="515" width="5.7109375" style="1" customWidth="1"/>
    <col min="516" max="517" width="6.7109375" style="1" customWidth="1"/>
    <col min="518" max="518" width="4.7109375" style="1" customWidth="1"/>
    <col min="519" max="519" width="6.7109375" style="1" customWidth="1"/>
    <col min="520" max="520" width="5.7109375" style="1" customWidth="1"/>
    <col min="521" max="521" width="6.7109375" style="1" customWidth="1"/>
    <col min="522" max="522" width="1.7109375" style="1" customWidth="1"/>
    <col min="523" max="523" width="10.7109375" style="1" customWidth="1"/>
    <col min="524" max="524" width="15.7109375" style="1" customWidth="1"/>
    <col min="525" max="525" width="5.7109375" style="1" customWidth="1"/>
    <col min="526" max="527" width="6.7109375" style="1" customWidth="1"/>
    <col min="528" max="528" width="4.7109375" style="1" customWidth="1"/>
    <col min="529" max="529" width="6.7109375" style="1" customWidth="1"/>
    <col min="530" max="530" width="5.7109375" style="1" customWidth="1"/>
    <col min="531" max="531" width="6.7109375" style="1" customWidth="1"/>
    <col min="532" max="532" width="1.5703125" style="1" customWidth="1"/>
    <col min="533" max="533" width="9.140625" style="1" customWidth="1"/>
    <col min="534" max="767" width="0" style="1" hidden="1" customWidth="1"/>
    <col min="768" max="768" width="0" style="1" hidden="1"/>
    <col min="769" max="769" width="10.7109375" style="1" customWidth="1"/>
    <col min="770" max="770" width="15.7109375" style="1" customWidth="1"/>
    <col min="771" max="771" width="5.7109375" style="1" customWidth="1"/>
    <col min="772" max="773" width="6.7109375" style="1" customWidth="1"/>
    <col min="774" max="774" width="4.7109375" style="1" customWidth="1"/>
    <col min="775" max="775" width="6.7109375" style="1" customWidth="1"/>
    <col min="776" max="776" width="5.7109375" style="1" customWidth="1"/>
    <col min="777" max="777" width="6.7109375" style="1" customWidth="1"/>
    <col min="778" max="778" width="1.7109375" style="1" customWidth="1"/>
    <col min="779" max="779" width="10.7109375" style="1" customWidth="1"/>
    <col min="780" max="780" width="15.7109375" style="1" customWidth="1"/>
    <col min="781" max="781" width="5.7109375" style="1" customWidth="1"/>
    <col min="782" max="783" width="6.7109375" style="1" customWidth="1"/>
    <col min="784" max="784" width="4.7109375" style="1" customWidth="1"/>
    <col min="785" max="785" width="6.7109375" style="1" customWidth="1"/>
    <col min="786" max="786" width="5.7109375" style="1" customWidth="1"/>
    <col min="787" max="787" width="6.7109375" style="1" customWidth="1"/>
    <col min="788" max="788" width="1.5703125" style="1" customWidth="1"/>
    <col min="789" max="789" width="9.140625" style="1" customWidth="1"/>
    <col min="790" max="1023" width="0" style="1" hidden="1" customWidth="1"/>
    <col min="1024" max="1024" width="0" style="1" hidden="1"/>
    <col min="1025" max="1025" width="10.7109375" style="1" customWidth="1"/>
    <col min="1026" max="1026" width="15.7109375" style="1" customWidth="1"/>
    <col min="1027" max="1027" width="5.7109375" style="1" customWidth="1"/>
    <col min="1028" max="1029" width="6.7109375" style="1" customWidth="1"/>
    <col min="1030" max="1030" width="4.7109375" style="1" customWidth="1"/>
    <col min="1031" max="1031" width="6.7109375" style="1" customWidth="1"/>
    <col min="1032" max="1032" width="5.7109375" style="1" customWidth="1"/>
    <col min="1033" max="1033" width="6.7109375" style="1" customWidth="1"/>
    <col min="1034" max="1034" width="1.7109375" style="1" customWidth="1"/>
    <col min="1035" max="1035" width="10.7109375" style="1" customWidth="1"/>
    <col min="1036" max="1036" width="15.7109375" style="1" customWidth="1"/>
    <col min="1037" max="1037" width="5.7109375" style="1" customWidth="1"/>
    <col min="1038" max="1039" width="6.7109375" style="1" customWidth="1"/>
    <col min="1040" max="1040" width="4.7109375" style="1" customWidth="1"/>
    <col min="1041" max="1041" width="6.7109375" style="1" customWidth="1"/>
    <col min="1042" max="1042" width="5.7109375" style="1" customWidth="1"/>
    <col min="1043" max="1043" width="6.7109375" style="1" customWidth="1"/>
    <col min="1044" max="1044" width="1.5703125" style="1" customWidth="1"/>
    <col min="1045" max="1045" width="9.140625" style="1" customWidth="1"/>
    <col min="1046" max="1279" width="0" style="1" hidden="1" customWidth="1"/>
    <col min="1280" max="1280" width="0" style="1" hidden="1"/>
    <col min="1281" max="1281" width="10.7109375" style="1" customWidth="1"/>
    <col min="1282" max="1282" width="15.7109375" style="1" customWidth="1"/>
    <col min="1283" max="1283" width="5.7109375" style="1" customWidth="1"/>
    <col min="1284" max="1285" width="6.7109375" style="1" customWidth="1"/>
    <col min="1286" max="1286" width="4.7109375" style="1" customWidth="1"/>
    <col min="1287" max="1287" width="6.7109375" style="1" customWidth="1"/>
    <col min="1288" max="1288" width="5.7109375" style="1" customWidth="1"/>
    <col min="1289" max="1289" width="6.7109375" style="1" customWidth="1"/>
    <col min="1290" max="1290" width="1.7109375" style="1" customWidth="1"/>
    <col min="1291" max="1291" width="10.7109375" style="1" customWidth="1"/>
    <col min="1292" max="1292" width="15.7109375" style="1" customWidth="1"/>
    <col min="1293" max="1293" width="5.7109375" style="1" customWidth="1"/>
    <col min="1294" max="1295" width="6.7109375" style="1" customWidth="1"/>
    <col min="1296" max="1296" width="4.7109375" style="1" customWidth="1"/>
    <col min="1297" max="1297" width="6.7109375" style="1" customWidth="1"/>
    <col min="1298" max="1298" width="5.7109375" style="1" customWidth="1"/>
    <col min="1299" max="1299" width="6.7109375" style="1" customWidth="1"/>
    <col min="1300" max="1300" width="1.5703125" style="1" customWidth="1"/>
    <col min="1301" max="1301" width="9.140625" style="1" customWidth="1"/>
    <col min="1302" max="1535" width="0" style="1" hidden="1" customWidth="1"/>
    <col min="1536" max="1536" width="0" style="1" hidden="1"/>
    <col min="1537" max="1537" width="10.7109375" style="1" customWidth="1"/>
    <col min="1538" max="1538" width="15.7109375" style="1" customWidth="1"/>
    <col min="1539" max="1539" width="5.7109375" style="1" customWidth="1"/>
    <col min="1540" max="1541" width="6.7109375" style="1" customWidth="1"/>
    <col min="1542" max="1542" width="4.7109375" style="1" customWidth="1"/>
    <col min="1543" max="1543" width="6.7109375" style="1" customWidth="1"/>
    <col min="1544" max="1544" width="5.7109375" style="1" customWidth="1"/>
    <col min="1545" max="1545" width="6.7109375" style="1" customWidth="1"/>
    <col min="1546" max="1546" width="1.7109375" style="1" customWidth="1"/>
    <col min="1547" max="1547" width="10.7109375" style="1" customWidth="1"/>
    <col min="1548" max="1548" width="15.7109375" style="1" customWidth="1"/>
    <col min="1549" max="1549" width="5.7109375" style="1" customWidth="1"/>
    <col min="1550" max="1551" width="6.7109375" style="1" customWidth="1"/>
    <col min="1552" max="1552" width="4.7109375" style="1" customWidth="1"/>
    <col min="1553" max="1553" width="6.7109375" style="1" customWidth="1"/>
    <col min="1554" max="1554" width="5.7109375" style="1" customWidth="1"/>
    <col min="1555" max="1555" width="6.7109375" style="1" customWidth="1"/>
    <col min="1556" max="1556" width="1.5703125" style="1" customWidth="1"/>
    <col min="1557" max="1557" width="9.140625" style="1" customWidth="1"/>
    <col min="1558" max="1791" width="0" style="1" hidden="1" customWidth="1"/>
    <col min="1792" max="1792" width="0" style="1" hidden="1"/>
    <col min="1793" max="1793" width="10.7109375" style="1" customWidth="1"/>
    <col min="1794" max="1794" width="15.7109375" style="1" customWidth="1"/>
    <col min="1795" max="1795" width="5.7109375" style="1" customWidth="1"/>
    <col min="1796" max="1797" width="6.7109375" style="1" customWidth="1"/>
    <col min="1798" max="1798" width="4.7109375" style="1" customWidth="1"/>
    <col min="1799" max="1799" width="6.7109375" style="1" customWidth="1"/>
    <col min="1800" max="1800" width="5.7109375" style="1" customWidth="1"/>
    <col min="1801" max="1801" width="6.7109375" style="1" customWidth="1"/>
    <col min="1802" max="1802" width="1.7109375" style="1" customWidth="1"/>
    <col min="1803" max="1803" width="10.7109375" style="1" customWidth="1"/>
    <col min="1804" max="1804" width="15.7109375" style="1" customWidth="1"/>
    <col min="1805" max="1805" width="5.7109375" style="1" customWidth="1"/>
    <col min="1806" max="1807" width="6.7109375" style="1" customWidth="1"/>
    <col min="1808" max="1808" width="4.7109375" style="1" customWidth="1"/>
    <col min="1809" max="1809" width="6.7109375" style="1" customWidth="1"/>
    <col min="1810" max="1810" width="5.7109375" style="1" customWidth="1"/>
    <col min="1811" max="1811" width="6.7109375" style="1" customWidth="1"/>
    <col min="1812" max="1812" width="1.5703125" style="1" customWidth="1"/>
    <col min="1813" max="1813" width="9.140625" style="1" customWidth="1"/>
    <col min="1814" max="2047" width="0" style="1" hidden="1" customWidth="1"/>
    <col min="2048" max="2048" width="0" style="1" hidden="1"/>
    <col min="2049" max="2049" width="10.7109375" style="1" customWidth="1"/>
    <col min="2050" max="2050" width="15.7109375" style="1" customWidth="1"/>
    <col min="2051" max="2051" width="5.7109375" style="1" customWidth="1"/>
    <col min="2052" max="2053" width="6.7109375" style="1" customWidth="1"/>
    <col min="2054" max="2054" width="4.7109375" style="1" customWidth="1"/>
    <col min="2055" max="2055" width="6.7109375" style="1" customWidth="1"/>
    <col min="2056" max="2056" width="5.7109375" style="1" customWidth="1"/>
    <col min="2057" max="2057" width="6.7109375" style="1" customWidth="1"/>
    <col min="2058" max="2058" width="1.7109375" style="1" customWidth="1"/>
    <col min="2059" max="2059" width="10.7109375" style="1" customWidth="1"/>
    <col min="2060" max="2060" width="15.7109375" style="1" customWidth="1"/>
    <col min="2061" max="2061" width="5.7109375" style="1" customWidth="1"/>
    <col min="2062" max="2063" width="6.7109375" style="1" customWidth="1"/>
    <col min="2064" max="2064" width="4.7109375" style="1" customWidth="1"/>
    <col min="2065" max="2065" width="6.7109375" style="1" customWidth="1"/>
    <col min="2066" max="2066" width="5.7109375" style="1" customWidth="1"/>
    <col min="2067" max="2067" width="6.7109375" style="1" customWidth="1"/>
    <col min="2068" max="2068" width="1.5703125" style="1" customWidth="1"/>
    <col min="2069" max="2069" width="9.140625" style="1" customWidth="1"/>
    <col min="2070" max="2303" width="0" style="1" hidden="1" customWidth="1"/>
    <col min="2304" max="2304" width="0" style="1" hidden="1"/>
    <col min="2305" max="2305" width="10.7109375" style="1" customWidth="1"/>
    <col min="2306" max="2306" width="15.7109375" style="1" customWidth="1"/>
    <col min="2307" max="2307" width="5.7109375" style="1" customWidth="1"/>
    <col min="2308" max="2309" width="6.7109375" style="1" customWidth="1"/>
    <col min="2310" max="2310" width="4.7109375" style="1" customWidth="1"/>
    <col min="2311" max="2311" width="6.7109375" style="1" customWidth="1"/>
    <col min="2312" max="2312" width="5.7109375" style="1" customWidth="1"/>
    <col min="2313" max="2313" width="6.7109375" style="1" customWidth="1"/>
    <col min="2314" max="2314" width="1.7109375" style="1" customWidth="1"/>
    <col min="2315" max="2315" width="10.7109375" style="1" customWidth="1"/>
    <col min="2316" max="2316" width="15.7109375" style="1" customWidth="1"/>
    <col min="2317" max="2317" width="5.7109375" style="1" customWidth="1"/>
    <col min="2318" max="2319" width="6.7109375" style="1" customWidth="1"/>
    <col min="2320" max="2320" width="4.7109375" style="1" customWidth="1"/>
    <col min="2321" max="2321" width="6.7109375" style="1" customWidth="1"/>
    <col min="2322" max="2322" width="5.7109375" style="1" customWidth="1"/>
    <col min="2323" max="2323" width="6.7109375" style="1" customWidth="1"/>
    <col min="2324" max="2324" width="1.5703125" style="1" customWidth="1"/>
    <col min="2325" max="2325" width="9.140625" style="1" customWidth="1"/>
    <col min="2326" max="2559" width="0" style="1" hidden="1" customWidth="1"/>
    <col min="2560" max="2560" width="0" style="1" hidden="1"/>
    <col min="2561" max="2561" width="10.7109375" style="1" customWidth="1"/>
    <col min="2562" max="2562" width="15.7109375" style="1" customWidth="1"/>
    <col min="2563" max="2563" width="5.7109375" style="1" customWidth="1"/>
    <col min="2564" max="2565" width="6.7109375" style="1" customWidth="1"/>
    <col min="2566" max="2566" width="4.7109375" style="1" customWidth="1"/>
    <col min="2567" max="2567" width="6.7109375" style="1" customWidth="1"/>
    <col min="2568" max="2568" width="5.7109375" style="1" customWidth="1"/>
    <col min="2569" max="2569" width="6.7109375" style="1" customWidth="1"/>
    <col min="2570" max="2570" width="1.7109375" style="1" customWidth="1"/>
    <col min="2571" max="2571" width="10.7109375" style="1" customWidth="1"/>
    <col min="2572" max="2572" width="15.7109375" style="1" customWidth="1"/>
    <col min="2573" max="2573" width="5.7109375" style="1" customWidth="1"/>
    <col min="2574" max="2575" width="6.7109375" style="1" customWidth="1"/>
    <col min="2576" max="2576" width="4.7109375" style="1" customWidth="1"/>
    <col min="2577" max="2577" width="6.7109375" style="1" customWidth="1"/>
    <col min="2578" max="2578" width="5.7109375" style="1" customWidth="1"/>
    <col min="2579" max="2579" width="6.7109375" style="1" customWidth="1"/>
    <col min="2580" max="2580" width="1.5703125" style="1" customWidth="1"/>
    <col min="2581" max="2581" width="9.140625" style="1" customWidth="1"/>
    <col min="2582" max="2815" width="0" style="1" hidden="1" customWidth="1"/>
    <col min="2816" max="2816" width="0" style="1" hidden="1"/>
    <col min="2817" max="2817" width="10.7109375" style="1" customWidth="1"/>
    <col min="2818" max="2818" width="15.7109375" style="1" customWidth="1"/>
    <col min="2819" max="2819" width="5.7109375" style="1" customWidth="1"/>
    <col min="2820" max="2821" width="6.7109375" style="1" customWidth="1"/>
    <col min="2822" max="2822" width="4.7109375" style="1" customWidth="1"/>
    <col min="2823" max="2823" width="6.7109375" style="1" customWidth="1"/>
    <col min="2824" max="2824" width="5.7109375" style="1" customWidth="1"/>
    <col min="2825" max="2825" width="6.7109375" style="1" customWidth="1"/>
    <col min="2826" max="2826" width="1.7109375" style="1" customWidth="1"/>
    <col min="2827" max="2827" width="10.7109375" style="1" customWidth="1"/>
    <col min="2828" max="2828" width="15.7109375" style="1" customWidth="1"/>
    <col min="2829" max="2829" width="5.7109375" style="1" customWidth="1"/>
    <col min="2830" max="2831" width="6.7109375" style="1" customWidth="1"/>
    <col min="2832" max="2832" width="4.7109375" style="1" customWidth="1"/>
    <col min="2833" max="2833" width="6.7109375" style="1" customWidth="1"/>
    <col min="2834" max="2834" width="5.7109375" style="1" customWidth="1"/>
    <col min="2835" max="2835" width="6.7109375" style="1" customWidth="1"/>
    <col min="2836" max="2836" width="1.5703125" style="1" customWidth="1"/>
    <col min="2837" max="2837" width="9.140625" style="1" customWidth="1"/>
    <col min="2838" max="3071" width="0" style="1" hidden="1" customWidth="1"/>
    <col min="3072" max="3072" width="0" style="1" hidden="1"/>
    <col min="3073" max="3073" width="10.7109375" style="1" customWidth="1"/>
    <col min="3074" max="3074" width="15.7109375" style="1" customWidth="1"/>
    <col min="3075" max="3075" width="5.7109375" style="1" customWidth="1"/>
    <col min="3076" max="3077" width="6.7109375" style="1" customWidth="1"/>
    <col min="3078" max="3078" width="4.7109375" style="1" customWidth="1"/>
    <col min="3079" max="3079" width="6.7109375" style="1" customWidth="1"/>
    <col min="3080" max="3080" width="5.7109375" style="1" customWidth="1"/>
    <col min="3081" max="3081" width="6.7109375" style="1" customWidth="1"/>
    <col min="3082" max="3082" width="1.7109375" style="1" customWidth="1"/>
    <col min="3083" max="3083" width="10.7109375" style="1" customWidth="1"/>
    <col min="3084" max="3084" width="15.7109375" style="1" customWidth="1"/>
    <col min="3085" max="3085" width="5.7109375" style="1" customWidth="1"/>
    <col min="3086" max="3087" width="6.7109375" style="1" customWidth="1"/>
    <col min="3088" max="3088" width="4.7109375" style="1" customWidth="1"/>
    <col min="3089" max="3089" width="6.7109375" style="1" customWidth="1"/>
    <col min="3090" max="3090" width="5.7109375" style="1" customWidth="1"/>
    <col min="3091" max="3091" width="6.7109375" style="1" customWidth="1"/>
    <col min="3092" max="3092" width="1.5703125" style="1" customWidth="1"/>
    <col min="3093" max="3093" width="9.140625" style="1" customWidth="1"/>
    <col min="3094" max="3327" width="0" style="1" hidden="1" customWidth="1"/>
    <col min="3328" max="3328" width="0" style="1" hidden="1"/>
    <col min="3329" max="3329" width="10.7109375" style="1" customWidth="1"/>
    <col min="3330" max="3330" width="15.7109375" style="1" customWidth="1"/>
    <col min="3331" max="3331" width="5.7109375" style="1" customWidth="1"/>
    <col min="3332" max="3333" width="6.7109375" style="1" customWidth="1"/>
    <col min="3334" max="3334" width="4.7109375" style="1" customWidth="1"/>
    <col min="3335" max="3335" width="6.7109375" style="1" customWidth="1"/>
    <col min="3336" max="3336" width="5.7109375" style="1" customWidth="1"/>
    <col min="3337" max="3337" width="6.7109375" style="1" customWidth="1"/>
    <col min="3338" max="3338" width="1.7109375" style="1" customWidth="1"/>
    <col min="3339" max="3339" width="10.7109375" style="1" customWidth="1"/>
    <col min="3340" max="3340" width="15.7109375" style="1" customWidth="1"/>
    <col min="3341" max="3341" width="5.7109375" style="1" customWidth="1"/>
    <col min="3342" max="3343" width="6.7109375" style="1" customWidth="1"/>
    <col min="3344" max="3344" width="4.7109375" style="1" customWidth="1"/>
    <col min="3345" max="3345" width="6.7109375" style="1" customWidth="1"/>
    <col min="3346" max="3346" width="5.7109375" style="1" customWidth="1"/>
    <col min="3347" max="3347" width="6.7109375" style="1" customWidth="1"/>
    <col min="3348" max="3348" width="1.5703125" style="1" customWidth="1"/>
    <col min="3349" max="3349" width="9.140625" style="1" customWidth="1"/>
    <col min="3350" max="3583" width="0" style="1" hidden="1" customWidth="1"/>
    <col min="3584" max="3584" width="0" style="1" hidden="1"/>
    <col min="3585" max="3585" width="10.7109375" style="1" customWidth="1"/>
    <col min="3586" max="3586" width="15.7109375" style="1" customWidth="1"/>
    <col min="3587" max="3587" width="5.7109375" style="1" customWidth="1"/>
    <col min="3588" max="3589" width="6.7109375" style="1" customWidth="1"/>
    <col min="3590" max="3590" width="4.7109375" style="1" customWidth="1"/>
    <col min="3591" max="3591" width="6.7109375" style="1" customWidth="1"/>
    <col min="3592" max="3592" width="5.7109375" style="1" customWidth="1"/>
    <col min="3593" max="3593" width="6.7109375" style="1" customWidth="1"/>
    <col min="3594" max="3594" width="1.7109375" style="1" customWidth="1"/>
    <col min="3595" max="3595" width="10.7109375" style="1" customWidth="1"/>
    <col min="3596" max="3596" width="15.7109375" style="1" customWidth="1"/>
    <col min="3597" max="3597" width="5.7109375" style="1" customWidth="1"/>
    <col min="3598" max="3599" width="6.7109375" style="1" customWidth="1"/>
    <col min="3600" max="3600" width="4.7109375" style="1" customWidth="1"/>
    <col min="3601" max="3601" width="6.7109375" style="1" customWidth="1"/>
    <col min="3602" max="3602" width="5.7109375" style="1" customWidth="1"/>
    <col min="3603" max="3603" width="6.7109375" style="1" customWidth="1"/>
    <col min="3604" max="3604" width="1.5703125" style="1" customWidth="1"/>
    <col min="3605" max="3605" width="9.140625" style="1" customWidth="1"/>
    <col min="3606" max="3839" width="0" style="1" hidden="1" customWidth="1"/>
    <col min="3840" max="3840" width="0" style="1" hidden="1"/>
    <col min="3841" max="3841" width="10.7109375" style="1" customWidth="1"/>
    <col min="3842" max="3842" width="15.7109375" style="1" customWidth="1"/>
    <col min="3843" max="3843" width="5.7109375" style="1" customWidth="1"/>
    <col min="3844" max="3845" width="6.7109375" style="1" customWidth="1"/>
    <col min="3846" max="3846" width="4.7109375" style="1" customWidth="1"/>
    <col min="3847" max="3847" width="6.7109375" style="1" customWidth="1"/>
    <col min="3848" max="3848" width="5.7109375" style="1" customWidth="1"/>
    <col min="3849" max="3849" width="6.7109375" style="1" customWidth="1"/>
    <col min="3850" max="3850" width="1.7109375" style="1" customWidth="1"/>
    <col min="3851" max="3851" width="10.7109375" style="1" customWidth="1"/>
    <col min="3852" max="3852" width="15.7109375" style="1" customWidth="1"/>
    <col min="3853" max="3853" width="5.7109375" style="1" customWidth="1"/>
    <col min="3854" max="3855" width="6.7109375" style="1" customWidth="1"/>
    <col min="3856" max="3856" width="4.7109375" style="1" customWidth="1"/>
    <col min="3857" max="3857" width="6.7109375" style="1" customWidth="1"/>
    <col min="3858" max="3858" width="5.7109375" style="1" customWidth="1"/>
    <col min="3859" max="3859" width="6.7109375" style="1" customWidth="1"/>
    <col min="3860" max="3860" width="1.5703125" style="1" customWidth="1"/>
    <col min="3861" max="3861" width="9.140625" style="1" customWidth="1"/>
    <col min="3862" max="4095" width="0" style="1" hidden="1" customWidth="1"/>
    <col min="4096" max="4096" width="0" style="1" hidden="1"/>
    <col min="4097" max="4097" width="10.7109375" style="1" customWidth="1"/>
    <col min="4098" max="4098" width="15.7109375" style="1" customWidth="1"/>
    <col min="4099" max="4099" width="5.7109375" style="1" customWidth="1"/>
    <col min="4100" max="4101" width="6.7109375" style="1" customWidth="1"/>
    <col min="4102" max="4102" width="4.7109375" style="1" customWidth="1"/>
    <col min="4103" max="4103" width="6.7109375" style="1" customWidth="1"/>
    <col min="4104" max="4104" width="5.7109375" style="1" customWidth="1"/>
    <col min="4105" max="4105" width="6.7109375" style="1" customWidth="1"/>
    <col min="4106" max="4106" width="1.7109375" style="1" customWidth="1"/>
    <col min="4107" max="4107" width="10.7109375" style="1" customWidth="1"/>
    <col min="4108" max="4108" width="15.7109375" style="1" customWidth="1"/>
    <col min="4109" max="4109" width="5.7109375" style="1" customWidth="1"/>
    <col min="4110" max="4111" width="6.7109375" style="1" customWidth="1"/>
    <col min="4112" max="4112" width="4.7109375" style="1" customWidth="1"/>
    <col min="4113" max="4113" width="6.7109375" style="1" customWidth="1"/>
    <col min="4114" max="4114" width="5.7109375" style="1" customWidth="1"/>
    <col min="4115" max="4115" width="6.7109375" style="1" customWidth="1"/>
    <col min="4116" max="4116" width="1.5703125" style="1" customWidth="1"/>
    <col min="4117" max="4117" width="9.140625" style="1" customWidth="1"/>
    <col min="4118" max="4351" width="0" style="1" hidden="1" customWidth="1"/>
    <col min="4352" max="4352" width="0" style="1" hidden="1"/>
    <col min="4353" max="4353" width="10.7109375" style="1" customWidth="1"/>
    <col min="4354" max="4354" width="15.7109375" style="1" customWidth="1"/>
    <col min="4355" max="4355" width="5.7109375" style="1" customWidth="1"/>
    <col min="4356" max="4357" width="6.7109375" style="1" customWidth="1"/>
    <col min="4358" max="4358" width="4.7109375" style="1" customWidth="1"/>
    <col min="4359" max="4359" width="6.7109375" style="1" customWidth="1"/>
    <col min="4360" max="4360" width="5.7109375" style="1" customWidth="1"/>
    <col min="4361" max="4361" width="6.7109375" style="1" customWidth="1"/>
    <col min="4362" max="4362" width="1.7109375" style="1" customWidth="1"/>
    <col min="4363" max="4363" width="10.7109375" style="1" customWidth="1"/>
    <col min="4364" max="4364" width="15.7109375" style="1" customWidth="1"/>
    <col min="4365" max="4365" width="5.7109375" style="1" customWidth="1"/>
    <col min="4366" max="4367" width="6.7109375" style="1" customWidth="1"/>
    <col min="4368" max="4368" width="4.7109375" style="1" customWidth="1"/>
    <col min="4369" max="4369" width="6.7109375" style="1" customWidth="1"/>
    <col min="4370" max="4370" width="5.7109375" style="1" customWidth="1"/>
    <col min="4371" max="4371" width="6.7109375" style="1" customWidth="1"/>
    <col min="4372" max="4372" width="1.5703125" style="1" customWidth="1"/>
    <col min="4373" max="4373" width="9.140625" style="1" customWidth="1"/>
    <col min="4374" max="4607" width="0" style="1" hidden="1" customWidth="1"/>
    <col min="4608" max="4608" width="0" style="1" hidden="1"/>
    <col min="4609" max="4609" width="10.7109375" style="1" customWidth="1"/>
    <col min="4610" max="4610" width="15.7109375" style="1" customWidth="1"/>
    <col min="4611" max="4611" width="5.7109375" style="1" customWidth="1"/>
    <col min="4612" max="4613" width="6.7109375" style="1" customWidth="1"/>
    <col min="4614" max="4614" width="4.7109375" style="1" customWidth="1"/>
    <col min="4615" max="4615" width="6.7109375" style="1" customWidth="1"/>
    <col min="4616" max="4616" width="5.7109375" style="1" customWidth="1"/>
    <col min="4617" max="4617" width="6.7109375" style="1" customWidth="1"/>
    <col min="4618" max="4618" width="1.7109375" style="1" customWidth="1"/>
    <col min="4619" max="4619" width="10.7109375" style="1" customWidth="1"/>
    <col min="4620" max="4620" width="15.7109375" style="1" customWidth="1"/>
    <col min="4621" max="4621" width="5.7109375" style="1" customWidth="1"/>
    <col min="4622" max="4623" width="6.7109375" style="1" customWidth="1"/>
    <col min="4624" max="4624" width="4.7109375" style="1" customWidth="1"/>
    <col min="4625" max="4625" width="6.7109375" style="1" customWidth="1"/>
    <col min="4626" max="4626" width="5.7109375" style="1" customWidth="1"/>
    <col min="4627" max="4627" width="6.7109375" style="1" customWidth="1"/>
    <col min="4628" max="4628" width="1.5703125" style="1" customWidth="1"/>
    <col min="4629" max="4629" width="9.140625" style="1" customWidth="1"/>
    <col min="4630" max="4863" width="0" style="1" hidden="1" customWidth="1"/>
    <col min="4864" max="4864" width="0" style="1" hidden="1"/>
    <col min="4865" max="4865" width="10.7109375" style="1" customWidth="1"/>
    <col min="4866" max="4866" width="15.7109375" style="1" customWidth="1"/>
    <col min="4867" max="4867" width="5.7109375" style="1" customWidth="1"/>
    <col min="4868" max="4869" width="6.7109375" style="1" customWidth="1"/>
    <col min="4870" max="4870" width="4.7109375" style="1" customWidth="1"/>
    <col min="4871" max="4871" width="6.7109375" style="1" customWidth="1"/>
    <col min="4872" max="4872" width="5.7109375" style="1" customWidth="1"/>
    <col min="4873" max="4873" width="6.7109375" style="1" customWidth="1"/>
    <col min="4874" max="4874" width="1.7109375" style="1" customWidth="1"/>
    <col min="4875" max="4875" width="10.7109375" style="1" customWidth="1"/>
    <col min="4876" max="4876" width="15.7109375" style="1" customWidth="1"/>
    <col min="4877" max="4877" width="5.7109375" style="1" customWidth="1"/>
    <col min="4878" max="4879" width="6.7109375" style="1" customWidth="1"/>
    <col min="4880" max="4880" width="4.7109375" style="1" customWidth="1"/>
    <col min="4881" max="4881" width="6.7109375" style="1" customWidth="1"/>
    <col min="4882" max="4882" width="5.7109375" style="1" customWidth="1"/>
    <col min="4883" max="4883" width="6.7109375" style="1" customWidth="1"/>
    <col min="4884" max="4884" width="1.5703125" style="1" customWidth="1"/>
    <col min="4885" max="4885" width="9.140625" style="1" customWidth="1"/>
    <col min="4886" max="5119" width="0" style="1" hidden="1" customWidth="1"/>
    <col min="5120" max="5120" width="0" style="1" hidden="1"/>
    <col min="5121" max="5121" width="10.7109375" style="1" customWidth="1"/>
    <col min="5122" max="5122" width="15.7109375" style="1" customWidth="1"/>
    <col min="5123" max="5123" width="5.7109375" style="1" customWidth="1"/>
    <col min="5124" max="5125" width="6.7109375" style="1" customWidth="1"/>
    <col min="5126" max="5126" width="4.7109375" style="1" customWidth="1"/>
    <col min="5127" max="5127" width="6.7109375" style="1" customWidth="1"/>
    <col min="5128" max="5128" width="5.7109375" style="1" customWidth="1"/>
    <col min="5129" max="5129" width="6.7109375" style="1" customWidth="1"/>
    <col min="5130" max="5130" width="1.7109375" style="1" customWidth="1"/>
    <col min="5131" max="5131" width="10.7109375" style="1" customWidth="1"/>
    <col min="5132" max="5132" width="15.7109375" style="1" customWidth="1"/>
    <col min="5133" max="5133" width="5.7109375" style="1" customWidth="1"/>
    <col min="5134" max="5135" width="6.7109375" style="1" customWidth="1"/>
    <col min="5136" max="5136" width="4.7109375" style="1" customWidth="1"/>
    <col min="5137" max="5137" width="6.7109375" style="1" customWidth="1"/>
    <col min="5138" max="5138" width="5.7109375" style="1" customWidth="1"/>
    <col min="5139" max="5139" width="6.7109375" style="1" customWidth="1"/>
    <col min="5140" max="5140" width="1.5703125" style="1" customWidth="1"/>
    <col min="5141" max="5141" width="9.140625" style="1" customWidth="1"/>
    <col min="5142" max="5375" width="0" style="1" hidden="1" customWidth="1"/>
    <col min="5376" max="5376" width="0" style="1" hidden="1"/>
    <col min="5377" max="5377" width="10.7109375" style="1" customWidth="1"/>
    <col min="5378" max="5378" width="15.7109375" style="1" customWidth="1"/>
    <col min="5379" max="5379" width="5.7109375" style="1" customWidth="1"/>
    <col min="5380" max="5381" width="6.7109375" style="1" customWidth="1"/>
    <col min="5382" max="5382" width="4.7109375" style="1" customWidth="1"/>
    <col min="5383" max="5383" width="6.7109375" style="1" customWidth="1"/>
    <col min="5384" max="5384" width="5.7109375" style="1" customWidth="1"/>
    <col min="5385" max="5385" width="6.7109375" style="1" customWidth="1"/>
    <col min="5386" max="5386" width="1.7109375" style="1" customWidth="1"/>
    <col min="5387" max="5387" width="10.7109375" style="1" customWidth="1"/>
    <col min="5388" max="5388" width="15.7109375" style="1" customWidth="1"/>
    <col min="5389" max="5389" width="5.7109375" style="1" customWidth="1"/>
    <col min="5390" max="5391" width="6.7109375" style="1" customWidth="1"/>
    <col min="5392" max="5392" width="4.7109375" style="1" customWidth="1"/>
    <col min="5393" max="5393" width="6.7109375" style="1" customWidth="1"/>
    <col min="5394" max="5394" width="5.7109375" style="1" customWidth="1"/>
    <col min="5395" max="5395" width="6.7109375" style="1" customWidth="1"/>
    <col min="5396" max="5396" width="1.5703125" style="1" customWidth="1"/>
    <col min="5397" max="5397" width="9.140625" style="1" customWidth="1"/>
    <col min="5398" max="5631" width="0" style="1" hidden="1" customWidth="1"/>
    <col min="5632" max="5632" width="0" style="1" hidden="1"/>
    <col min="5633" max="5633" width="10.7109375" style="1" customWidth="1"/>
    <col min="5634" max="5634" width="15.7109375" style="1" customWidth="1"/>
    <col min="5635" max="5635" width="5.7109375" style="1" customWidth="1"/>
    <col min="5636" max="5637" width="6.7109375" style="1" customWidth="1"/>
    <col min="5638" max="5638" width="4.7109375" style="1" customWidth="1"/>
    <col min="5639" max="5639" width="6.7109375" style="1" customWidth="1"/>
    <col min="5640" max="5640" width="5.7109375" style="1" customWidth="1"/>
    <col min="5641" max="5641" width="6.7109375" style="1" customWidth="1"/>
    <col min="5642" max="5642" width="1.7109375" style="1" customWidth="1"/>
    <col min="5643" max="5643" width="10.7109375" style="1" customWidth="1"/>
    <col min="5644" max="5644" width="15.7109375" style="1" customWidth="1"/>
    <col min="5645" max="5645" width="5.7109375" style="1" customWidth="1"/>
    <col min="5646" max="5647" width="6.7109375" style="1" customWidth="1"/>
    <col min="5648" max="5648" width="4.7109375" style="1" customWidth="1"/>
    <col min="5649" max="5649" width="6.7109375" style="1" customWidth="1"/>
    <col min="5650" max="5650" width="5.7109375" style="1" customWidth="1"/>
    <col min="5651" max="5651" width="6.7109375" style="1" customWidth="1"/>
    <col min="5652" max="5652" width="1.5703125" style="1" customWidth="1"/>
    <col min="5653" max="5653" width="9.140625" style="1" customWidth="1"/>
    <col min="5654" max="5887" width="0" style="1" hidden="1" customWidth="1"/>
    <col min="5888" max="5888" width="0" style="1" hidden="1"/>
    <col min="5889" max="5889" width="10.7109375" style="1" customWidth="1"/>
    <col min="5890" max="5890" width="15.7109375" style="1" customWidth="1"/>
    <col min="5891" max="5891" width="5.7109375" style="1" customWidth="1"/>
    <col min="5892" max="5893" width="6.7109375" style="1" customWidth="1"/>
    <col min="5894" max="5894" width="4.7109375" style="1" customWidth="1"/>
    <col min="5895" max="5895" width="6.7109375" style="1" customWidth="1"/>
    <col min="5896" max="5896" width="5.7109375" style="1" customWidth="1"/>
    <col min="5897" max="5897" width="6.7109375" style="1" customWidth="1"/>
    <col min="5898" max="5898" width="1.7109375" style="1" customWidth="1"/>
    <col min="5899" max="5899" width="10.7109375" style="1" customWidth="1"/>
    <col min="5900" max="5900" width="15.7109375" style="1" customWidth="1"/>
    <col min="5901" max="5901" width="5.7109375" style="1" customWidth="1"/>
    <col min="5902" max="5903" width="6.7109375" style="1" customWidth="1"/>
    <col min="5904" max="5904" width="4.7109375" style="1" customWidth="1"/>
    <col min="5905" max="5905" width="6.7109375" style="1" customWidth="1"/>
    <col min="5906" max="5906" width="5.7109375" style="1" customWidth="1"/>
    <col min="5907" max="5907" width="6.7109375" style="1" customWidth="1"/>
    <col min="5908" max="5908" width="1.5703125" style="1" customWidth="1"/>
    <col min="5909" max="5909" width="9.140625" style="1" customWidth="1"/>
    <col min="5910" max="6143" width="0" style="1" hidden="1" customWidth="1"/>
    <col min="6144" max="6144" width="0" style="1" hidden="1"/>
    <col min="6145" max="6145" width="10.7109375" style="1" customWidth="1"/>
    <col min="6146" max="6146" width="15.7109375" style="1" customWidth="1"/>
    <col min="6147" max="6147" width="5.7109375" style="1" customWidth="1"/>
    <col min="6148" max="6149" width="6.7109375" style="1" customWidth="1"/>
    <col min="6150" max="6150" width="4.7109375" style="1" customWidth="1"/>
    <col min="6151" max="6151" width="6.7109375" style="1" customWidth="1"/>
    <col min="6152" max="6152" width="5.7109375" style="1" customWidth="1"/>
    <col min="6153" max="6153" width="6.7109375" style="1" customWidth="1"/>
    <col min="6154" max="6154" width="1.7109375" style="1" customWidth="1"/>
    <col min="6155" max="6155" width="10.7109375" style="1" customWidth="1"/>
    <col min="6156" max="6156" width="15.7109375" style="1" customWidth="1"/>
    <col min="6157" max="6157" width="5.7109375" style="1" customWidth="1"/>
    <col min="6158" max="6159" width="6.7109375" style="1" customWidth="1"/>
    <col min="6160" max="6160" width="4.7109375" style="1" customWidth="1"/>
    <col min="6161" max="6161" width="6.7109375" style="1" customWidth="1"/>
    <col min="6162" max="6162" width="5.7109375" style="1" customWidth="1"/>
    <col min="6163" max="6163" width="6.7109375" style="1" customWidth="1"/>
    <col min="6164" max="6164" width="1.5703125" style="1" customWidth="1"/>
    <col min="6165" max="6165" width="9.140625" style="1" customWidth="1"/>
    <col min="6166" max="6399" width="0" style="1" hidden="1" customWidth="1"/>
    <col min="6400" max="6400" width="0" style="1" hidden="1"/>
    <col min="6401" max="6401" width="10.7109375" style="1" customWidth="1"/>
    <col min="6402" max="6402" width="15.7109375" style="1" customWidth="1"/>
    <col min="6403" max="6403" width="5.7109375" style="1" customWidth="1"/>
    <col min="6404" max="6405" width="6.7109375" style="1" customWidth="1"/>
    <col min="6406" max="6406" width="4.7109375" style="1" customWidth="1"/>
    <col min="6407" max="6407" width="6.7109375" style="1" customWidth="1"/>
    <col min="6408" max="6408" width="5.7109375" style="1" customWidth="1"/>
    <col min="6409" max="6409" width="6.7109375" style="1" customWidth="1"/>
    <col min="6410" max="6410" width="1.7109375" style="1" customWidth="1"/>
    <col min="6411" max="6411" width="10.7109375" style="1" customWidth="1"/>
    <col min="6412" max="6412" width="15.7109375" style="1" customWidth="1"/>
    <col min="6413" max="6413" width="5.7109375" style="1" customWidth="1"/>
    <col min="6414" max="6415" width="6.7109375" style="1" customWidth="1"/>
    <col min="6416" max="6416" width="4.7109375" style="1" customWidth="1"/>
    <col min="6417" max="6417" width="6.7109375" style="1" customWidth="1"/>
    <col min="6418" max="6418" width="5.7109375" style="1" customWidth="1"/>
    <col min="6419" max="6419" width="6.7109375" style="1" customWidth="1"/>
    <col min="6420" max="6420" width="1.5703125" style="1" customWidth="1"/>
    <col min="6421" max="6421" width="9.140625" style="1" customWidth="1"/>
    <col min="6422" max="6655" width="0" style="1" hidden="1" customWidth="1"/>
    <col min="6656" max="6656" width="0" style="1" hidden="1"/>
    <col min="6657" max="6657" width="10.7109375" style="1" customWidth="1"/>
    <col min="6658" max="6658" width="15.7109375" style="1" customWidth="1"/>
    <col min="6659" max="6659" width="5.7109375" style="1" customWidth="1"/>
    <col min="6660" max="6661" width="6.7109375" style="1" customWidth="1"/>
    <col min="6662" max="6662" width="4.7109375" style="1" customWidth="1"/>
    <col min="6663" max="6663" width="6.7109375" style="1" customWidth="1"/>
    <col min="6664" max="6664" width="5.7109375" style="1" customWidth="1"/>
    <col min="6665" max="6665" width="6.7109375" style="1" customWidth="1"/>
    <col min="6666" max="6666" width="1.7109375" style="1" customWidth="1"/>
    <col min="6667" max="6667" width="10.7109375" style="1" customWidth="1"/>
    <col min="6668" max="6668" width="15.7109375" style="1" customWidth="1"/>
    <col min="6669" max="6669" width="5.7109375" style="1" customWidth="1"/>
    <col min="6670" max="6671" width="6.7109375" style="1" customWidth="1"/>
    <col min="6672" max="6672" width="4.7109375" style="1" customWidth="1"/>
    <col min="6673" max="6673" width="6.7109375" style="1" customWidth="1"/>
    <col min="6674" max="6674" width="5.7109375" style="1" customWidth="1"/>
    <col min="6675" max="6675" width="6.7109375" style="1" customWidth="1"/>
    <col min="6676" max="6676" width="1.5703125" style="1" customWidth="1"/>
    <col min="6677" max="6677" width="9.140625" style="1" customWidth="1"/>
    <col min="6678" max="6911" width="0" style="1" hidden="1" customWidth="1"/>
    <col min="6912" max="6912" width="0" style="1" hidden="1"/>
    <col min="6913" max="6913" width="10.7109375" style="1" customWidth="1"/>
    <col min="6914" max="6914" width="15.7109375" style="1" customWidth="1"/>
    <col min="6915" max="6915" width="5.7109375" style="1" customWidth="1"/>
    <col min="6916" max="6917" width="6.7109375" style="1" customWidth="1"/>
    <col min="6918" max="6918" width="4.7109375" style="1" customWidth="1"/>
    <col min="6919" max="6919" width="6.7109375" style="1" customWidth="1"/>
    <col min="6920" max="6920" width="5.7109375" style="1" customWidth="1"/>
    <col min="6921" max="6921" width="6.7109375" style="1" customWidth="1"/>
    <col min="6922" max="6922" width="1.7109375" style="1" customWidth="1"/>
    <col min="6923" max="6923" width="10.7109375" style="1" customWidth="1"/>
    <col min="6924" max="6924" width="15.7109375" style="1" customWidth="1"/>
    <col min="6925" max="6925" width="5.7109375" style="1" customWidth="1"/>
    <col min="6926" max="6927" width="6.7109375" style="1" customWidth="1"/>
    <col min="6928" max="6928" width="4.7109375" style="1" customWidth="1"/>
    <col min="6929" max="6929" width="6.7109375" style="1" customWidth="1"/>
    <col min="6930" max="6930" width="5.7109375" style="1" customWidth="1"/>
    <col min="6931" max="6931" width="6.7109375" style="1" customWidth="1"/>
    <col min="6932" max="6932" width="1.5703125" style="1" customWidth="1"/>
    <col min="6933" max="6933" width="9.140625" style="1" customWidth="1"/>
    <col min="6934" max="7167" width="0" style="1" hidden="1" customWidth="1"/>
    <col min="7168" max="7168" width="0" style="1" hidden="1"/>
    <col min="7169" max="7169" width="10.7109375" style="1" customWidth="1"/>
    <col min="7170" max="7170" width="15.7109375" style="1" customWidth="1"/>
    <col min="7171" max="7171" width="5.7109375" style="1" customWidth="1"/>
    <col min="7172" max="7173" width="6.7109375" style="1" customWidth="1"/>
    <col min="7174" max="7174" width="4.7109375" style="1" customWidth="1"/>
    <col min="7175" max="7175" width="6.7109375" style="1" customWidth="1"/>
    <col min="7176" max="7176" width="5.7109375" style="1" customWidth="1"/>
    <col min="7177" max="7177" width="6.7109375" style="1" customWidth="1"/>
    <col min="7178" max="7178" width="1.7109375" style="1" customWidth="1"/>
    <col min="7179" max="7179" width="10.7109375" style="1" customWidth="1"/>
    <col min="7180" max="7180" width="15.7109375" style="1" customWidth="1"/>
    <col min="7181" max="7181" width="5.7109375" style="1" customWidth="1"/>
    <col min="7182" max="7183" width="6.7109375" style="1" customWidth="1"/>
    <col min="7184" max="7184" width="4.7109375" style="1" customWidth="1"/>
    <col min="7185" max="7185" width="6.7109375" style="1" customWidth="1"/>
    <col min="7186" max="7186" width="5.7109375" style="1" customWidth="1"/>
    <col min="7187" max="7187" width="6.7109375" style="1" customWidth="1"/>
    <col min="7188" max="7188" width="1.5703125" style="1" customWidth="1"/>
    <col min="7189" max="7189" width="9.140625" style="1" customWidth="1"/>
    <col min="7190" max="7423" width="0" style="1" hidden="1" customWidth="1"/>
    <col min="7424" max="7424" width="0" style="1" hidden="1"/>
    <col min="7425" max="7425" width="10.7109375" style="1" customWidth="1"/>
    <col min="7426" max="7426" width="15.7109375" style="1" customWidth="1"/>
    <col min="7427" max="7427" width="5.7109375" style="1" customWidth="1"/>
    <col min="7428" max="7429" width="6.7109375" style="1" customWidth="1"/>
    <col min="7430" max="7430" width="4.7109375" style="1" customWidth="1"/>
    <col min="7431" max="7431" width="6.7109375" style="1" customWidth="1"/>
    <col min="7432" max="7432" width="5.7109375" style="1" customWidth="1"/>
    <col min="7433" max="7433" width="6.7109375" style="1" customWidth="1"/>
    <col min="7434" max="7434" width="1.7109375" style="1" customWidth="1"/>
    <col min="7435" max="7435" width="10.7109375" style="1" customWidth="1"/>
    <col min="7436" max="7436" width="15.7109375" style="1" customWidth="1"/>
    <col min="7437" max="7437" width="5.7109375" style="1" customWidth="1"/>
    <col min="7438" max="7439" width="6.7109375" style="1" customWidth="1"/>
    <col min="7440" max="7440" width="4.7109375" style="1" customWidth="1"/>
    <col min="7441" max="7441" width="6.7109375" style="1" customWidth="1"/>
    <col min="7442" max="7442" width="5.7109375" style="1" customWidth="1"/>
    <col min="7443" max="7443" width="6.7109375" style="1" customWidth="1"/>
    <col min="7444" max="7444" width="1.5703125" style="1" customWidth="1"/>
    <col min="7445" max="7445" width="9.140625" style="1" customWidth="1"/>
    <col min="7446" max="7679" width="0" style="1" hidden="1" customWidth="1"/>
    <col min="7680" max="7680" width="0" style="1" hidden="1"/>
    <col min="7681" max="7681" width="10.7109375" style="1" customWidth="1"/>
    <col min="7682" max="7682" width="15.7109375" style="1" customWidth="1"/>
    <col min="7683" max="7683" width="5.7109375" style="1" customWidth="1"/>
    <col min="7684" max="7685" width="6.7109375" style="1" customWidth="1"/>
    <col min="7686" max="7686" width="4.7109375" style="1" customWidth="1"/>
    <col min="7687" max="7687" width="6.7109375" style="1" customWidth="1"/>
    <col min="7688" max="7688" width="5.7109375" style="1" customWidth="1"/>
    <col min="7689" max="7689" width="6.7109375" style="1" customWidth="1"/>
    <col min="7690" max="7690" width="1.7109375" style="1" customWidth="1"/>
    <col min="7691" max="7691" width="10.7109375" style="1" customWidth="1"/>
    <col min="7692" max="7692" width="15.7109375" style="1" customWidth="1"/>
    <col min="7693" max="7693" width="5.7109375" style="1" customWidth="1"/>
    <col min="7694" max="7695" width="6.7109375" style="1" customWidth="1"/>
    <col min="7696" max="7696" width="4.7109375" style="1" customWidth="1"/>
    <col min="7697" max="7697" width="6.7109375" style="1" customWidth="1"/>
    <col min="7698" max="7698" width="5.7109375" style="1" customWidth="1"/>
    <col min="7699" max="7699" width="6.7109375" style="1" customWidth="1"/>
    <col min="7700" max="7700" width="1.5703125" style="1" customWidth="1"/>
    <col min="7701" max="7701" width="9.140625" style="1" customWidth="1"/>
    <col min="7702" max="7935" width="0" style="1" hidden="1" customWidth="1"/>
    <col min="7936" max="7936" width="0" style="1" hidden="1"/>
    <col min="7937" max="7937" width="10.7109375" style="1" customWidth="1"/>
    <col min="7938" max="7938" width="15.7109375" style="1" customWidth="1"/>
    <col min="7939" max="7939" width="5.7109375" style="1" customWidth="1"/>
    <col min="7940" max="7941" width="6.7109375" style="1" customWidth="1"/>
    <col min="7942" max="7942" width="4.7109375" style="1" customWidth="1"/>
    <col min="7943" max="7943" width="6.7109375" style="1" customWidth="1"/>
    <col min="7944" max="7944" width="5.7109375" style="1" customWidth="1"/>
    <col min="7945" max="7945" width="6.7109375" style="1" customWidth="1"/>
    <col min="7946" max="7946" width="1.7109375" style="1" customWidth="1"/>
    <col min="7947" max="7947" width="10.7109375" style="1" customWidth="1"/>
    <col min="7948" max="7948" width="15.7109375" style="1" customWidth="1"/>
    <col min="7949" max="7949" width="5.7109375" style="1" customWidth="1"/>
    <col min="7950" max="7951" width="6.7109375" style="1" customWidth="1"/>
    <col min="7952" max="7952" width="4.7109375" style="1" customWidth="1"/>
    <col min="7953" max="7953" width="6.7109375" style="1" customWidth="1"/>
    <col min="7954" max="7954" width="5.7109375" style="1" customWidth="1"/>
    <col min="7955" max="7955" width="6.7109375" style="1" customWidth="1"/>
    <col min="7956" max="7956" width="1.5703125" style="1" customWidth="1"/>
    <col min="7957" max="7957" width="9.140625" style="1" customWidth="1"/>
    <col min="7958" max="8191" width="0" style="1" hidden="1" customWidth="1"/>
    <col min="8192" max="8192" width="0" style="1" hidden="1"/>
    <col min="8193" max="8193" width="10.7109375" style="1" customWidth="1"/>
    <col min="8194" max="8194" width="15.7109375" style="1" customWidth="1"/>
    <col min="8195" max="8195" width="5.7109375" style="1" customWidth="1"/>
    <col min="8196" max="8197" width="6.7109375" style="1" customWidth="1"/>
    <col min="8198" max="8198" width="4.7109375" style="1" customWidth="1"/>
    <col min="8199" max="8199" width="6.7109375" style="1" customWidth="1"/>
    <col min="8200" max="8200" width="5.7109375" style="1" customWidth="1"/>
    <col min="8201" max="8201" width="6.7109375" style="1" customWidth="1"/>
    <col min="8202" max="8202" width="1.7109375" style="1" customWidth="1"/>
    <col min="8203" max="8203" width="10.7109375" style="1" customWidth="1"/>
    <col min="8204" max="8204" width="15.7109375" style="1" customWidth="1"/>
    <col min="8205" max="8205" width="5.7109375" style="1" customWidth="1"/>
    <col min="8206" max="8207" width="6.7109375" style="1" customWidth="1"/>
    <col min="8208" max="8208" width="4.7109375" style="1" customWidth="1"/>
    <col min="8209" max="8209" width="6.7109375" style="1" customWidth="1"/>
    <col min="8210" max="8210" width="5.7109375" style="1" customWidth="1"/>
    <col min="8211" max="8211" width="6.7109375" style="1" customWidth="1"/>
    <col min="8212" max="8212" width="1.5703125" style="1" customWidth="1"/>
    <col min="8213" max="8213" width="9.140625" style="1" customWidth="1"/>
    <col min="8214" max="8447" width="0" style="1" hidden="1" customWidth="1"/>
    <col min="8448" max="8448" width="0" style="1" hidden="1"/>
    <col min="8449" max="8449" width="10.7109375" style="1" customWidth="1"/>
    <col min="8450" max="8450" width="15.7109375" style="1" customWidth="1"/>
    <col min="8451" max="8451" width="5.7109375" style="1" customWidth="1"/>
    <col min="8452" max="8453" width="6.7109375" style="1" customWidth="1"/>
    <col min="8454" max="8454" width="4.7109375" style="1" customWidth="1"/>
    <col min="8455" max="8455" width="6.7109375" style="1" customWidth="1"/>
    <col min="8456" max="8456" width="5.7109375" style="1" customWidth="1"/>
    <col min="8457" max="8457" width="6.7109375" style="1" customWidth="1"/>
    <col min="8458" max="8458" width="1.7109375" style="1" customWidth="1"/>
    <col min="8459" max="8459" width="10.7109375" style="1" customWidth="1"/>
    <col min="8460" max="8460" width="15.7109375" style="1" customWidth="1"/>
    <col min="8461" max="8461" width="5.7109375" style="1" customWidth="1"/>
    <col min="8462" max="8463" width="6.7109375" style="1" customWidth="1"/>
    <col min="8464" max="8464" width="4.7109375" style="1" customWidth="1"/>
    <col min="8465" max="8465" width="6.7109375" style="1" customWidth="1"/>
    <col min="8466" max="8466" width="5.7109375" style="1" customWidth="1"/>
    <col min="8467" max="8467" width="6.7109375" style="1" customWidth="1"/>
    <col min="8468" max="8468" width="1.5703125" style="1" customWidth="1"/>
    <col min="8469" max="8469" width="9.140625" style="1" customWidth="1"/>
    <col min="8470" max="8703" width="0" style="1" hidden="1" customWidth="1"/>
    <col min="8704" max="8704" width="0" style="1" hidden="1"/>
    <col min="8705" max="8705" width="10.7109375" style="1" customWidth="1"/>
    <col min="8706" max="8706" width="15.7109375" style="1" customWidth="1"/>
    <col min="8707" max="8707" width="5.7109375" style="1" customWidth="1"/>
    <col min="8708" max="8709" width="6.7109375" style="1" customWidth="1"/>
    <col min="8710" max="8710" width="4.7109375" style="1" customWidth="1"/>
    <col min="8711" max="8711" width="6.7109375" style="1" customWidth="1"/>
    <col min="8712" max="8712" width="5.7109375" style="1" customWidth="1"/>
    <col min="8713" max="8713" width="6.7109375" style="1" customWidth="1"/>
    <col min="8714" max="8714" width="1.7109375" style="1" customWidth="1"/>
    <col min="8715" max="8715" width="10.7109375" style="1" customWidth="1"/>
    <col min="8716" max="8716" width="15.7109375" style="1" customWidth="1"/>
    <col min="8717" max="8717" width="5.7109375" style="1" customWidth="1"/>
    <col min="8718" max="8719" width="6.7109375" style="1" customWidth="1"/>
    <col min="8720" max="8720" width="4.7109375" style="1" customWidth="1"/>
    <col min="8721" max="8721" width="6.7109375" style="1" customWidth="1"/>
    <col min="8722" max="8722" width="5.7109375" style="1" customWidth="1"/>
    <col min="8723" max="8723" width="6.7109375" style="1" customWidth="1"/>
    <col min="8724" max="8724" width="1.5703125" style="1" customWidth="1"/>
    <col min="8725" max="8725" width="9.140625" style="1" customWidth="1"/>
    <col min="8726" max="8959" width="0" style="1" hidden="1" customWidth="1"/>
    <col min="8960" max="8960" width="0" style="1" hidden="1"/>
    <col min="8961" max="8961" width="10.7109375" style="1" customWidth="1"/>
    <col min="8962" max="8962" width="15.7109375" style="1" customWidth="1"/>
    <col min="8963" max="8963" width="5.7109375" style="1" customWidth="1"/>
    <col min="8964" max="8965" width="6.7109375" style="1" customWidth="1"/>
    <col min="8966" max="8966" width="4.7109375" style="1" customWidth="1"/>
    <col min="8967" max="8967" width="6.7109375" style="1" customWidth="1"/>
    <col min="8968" max="8968" width="5.7109375" style="1" customWidth="1"/>
    <col min="8969" max="8969" width="6.7109375" style="1" customWidth="1"/>
    <col min="8970" max="8970" width="1.7109375" style="1" customWidth="1"/>
    <col min="8971" max="8971" width="10.7109375" style="1" customWidth="1"/>
    <col min="8972" max="8972" width="15.7109375" style="1" customWidth="1"/>
    <col min="8973" max="8973" width="5.7109375" style="1" customWidth="1"/>
    <col min="8974" max="8975" width="6.7109375" style="1" customWidth="1"/>
    <col min="8976" max="8976" width="4.7109375" style="1" customWidth="1"/>
    <col min="8977" max="8977" width="6.7109375" style="1" customWidth="1"/>
    <col min="8978" max="8978" width="5.7109375" style="1" customWidth="1"/>
    <col min="8979" max="8979" width="6.7109375" style="1" customWidth="1"/>
    <col min="8980" max="8980" width="1.5703125" style="1" customWidth="1"/>
    <col min="8981" max="8981" width="9.140625" style="1" customWidth="1"/>
    <col min="8982" max="9215" width="0" style="1" hidden="1" customWidth="1"/>
    <col min="9216" max="9216" width="0" style="1" hidden="1"/>
    <col min="9217" max="9217" width="10.7109375" style="1" customWidth="1"/>
    <col min="9218" max="9218" width="15.7109375" style="1" customWidth="1"/>
    <col min="9219" max="9219" width="5.7109375" style="1" customWidth="1"/>
    <col min="9220" max="9221" width="6.7109375" style="1" customWidth="1"/>
    <col min="9222" max="9222" width="4.7109375" style="1" customWidth="1"/>
    <col min="9223" max="9223" width="6.7109375" style="1" customWidth="1"/>
    <col min="9224" max="9224" width="5.7109375" style="1" customWidth="1"/>
    <col min="9225" max="9225" width="6.7109375" style="1" customWidth="1"/>
    <col min="9226" max="9226" width="1.7109375" style="1" customWidth="1"/>
    <col min="9227" max="9227" width="10.7109375" style="1" customWidth="1"/>
    <col min="9228" max="9228" width="15.7109375" style="1" customWidth="1"/>
    <col min="9229" max="9229" width="5.7109375" style="1" customWidth="1"/>
    <col min="9230" max="9231" width="6.7109375" style="1" customWidth="1"/>
    <col min="9232" max="9232" width="4.7109375" style="1" customWidth="1"/>
    <col min="9233" max="9233" width="6.7109375" style="1" customWidth="1"/>
    <col min="9234" max="9234" width="5.7109375" style="1" customWidth="1"/>
    <col min="9235" max="9235" width="6.7109375" style="1" customWidth="1"/>
    <col min="9236" max="9236" width="1.5703125" style="1" customWidth="1"/>
    <col min="9237" max="9237" width="9.140625" style="1" customWidth="1"/>
    <col min="9238" max="9471" width="0" style="1" hidden="1" customWidth="1"/>
    <col min="9472" max="9472" width="0" style="1" hidden="1"/>
    <col min="9473" max="9473" width="10.7109375" style="1" customWidth="1"/>
    <col min="9474" max="9474" width="15.7109375" style="1" customWidth="1"/>
    <col min="9475" max="9475" width="5.7109375" style="1" customWidth="1"/>
    <col min="9476" max="9477" width="6.7109375" style="1" customWidth="1"/>
    <col min="9478" max="9478" width="4.7109375" style="1" customWidth="1"/>
    <col min="9479" max="9479" width="6.7109375" style="1" customWidth="1"/>
    <col min="9480" max="9480" width="5.7109375" style="1" customWidth="1"/>
    <col min="9481" max="9481" width="6.7109375" style="1" customWidth="1"/>
    <col min="9482" max="9482" width="1.7109375" style="1" customWidth="1"/>
    <col min="9483" max="9483" width="10.7109375" style="1" customWidth="1"/>
    <col min="9484" max="9484" width="15.7109375" style="1" customWidth="1"/>
    <col min="9485" max="9485" width="5.7109375" style="1" customWidth="1"/>
    <col min="9486" max="9487" width="6.7109375" style="1" customWidth="1"/>
    <col min="9488" max="9488" width="4.7109375" style="1" customWidth="1"/>
    <col min="9489" max="9489" width="6.7109375" style="1" customWidth="1"/>
    <col min="9490" max="9490" width="5.7109375" style="1" customWidth="1"/>
    <col min="9491" max="9491" width="6.7109375" style="1" customWidth="1"/>
    <col min="9492" max="9492" width="1.5703125" style="1" customWidth="1"/>
    <col min="9493" max="9493" width="9.140625" style="1" customWidth="1"/>
    <col min="9494" max="9727" width="0" style="1" hidden="1" customWidth="1"/>
    <col min="9728" max="9728" width="0" style="1" hidden="1"/>
    <col min="9729" max="9729" width="10.7109375" style="1" customWidth="1"/>
    <col min="9730" max="9730" width="15.7109375" style="1" customWidth="1"/>
    <col min="9731" max="9731" width="5.7109375" style="1" customWidth="1"/>
    <col min="9732" max="9733" width="6.7109375" style="1" customWidth="1"/>
    <col min="9734" max="9734" width="4.7109375" style="1" customWidth="1"/>
    <col min="9735" max="9735" width="6.7109375" style="1" customWidth="1"/>
    <col min="9736" max="9736" width="5.7109375" style="1" customWidth="1"/>
    <col min="9737" max="9737" width="6.7109375" style="1" customWidth="1"/>
    <col min="9738" max="9738" width="1.7109375" style="1" customWidth="1"/>
    <col min="9739" max="9739" width="10.7109375" style="1" customWidth="1"/>
    <col min="9740" max="9740" width="15.7109375" style="1" customWidth="1"/>
    <col min="9741" max="9741" width="5.7109375" style="1" customWidth="1"/>
    <col min="9742" max="9743" width="6.7109375" style="1" customWidth="1"/>
    <col min="9744" max="9744" width="4.7109375" style="1" customWidth="1"/>
    <col min="9745" max="9745" width="6.7109375" style="1" customWidth="1"/>
    <col min="9746" max="9746" width="5.7109375" style="1" customWidth="1"/>
    <col min="9747" max="9747" width="6.7109375" style="1" customWidth="1"/>
    <col min="9748" max="9748" width="1.5703125" style="1" customWidth="1"/>
    <col min="9749" max="9749" width="9.140625" style="1" customWidth="1"/>
    <col min="9750" max="9983" width="0" style="1" hidden="1" customWidth="1"/>
    <col min="9984" max="9984" width="0" style="1" hidden="1"/>
    <col min="9985" max="9985" width="10.7109375" style="1" customWidth="1"/>
    <col min="9986" max="9986" width="15.7109375" style="1" customWidth="1"/>
    <col min="9987" max="9987" width="5.7109375" style="1" customWidth="1"/>
    <col min="9988" max="9989" width="6.7109375" style="1" customWidth="1"/>
    <col min="9990" max="9990" width="4.7109375" style="1" customWidth="1"/>
    <col min="9991" max="9991" width="6.7109375" style="1" customWidth="1"/>
    <col min="9992" max="9992" width="5.7109375" style="1" customWidth="1"/>
    <col min="9993" max="9993" width="6.7109375" style="1" customWidth="1"/>
    <col min="9994" max="9994" width="1.7109375" style="1" customWidth="1"/>
    <col min="9995" max="9995" width="10.7109375" style="1" customWidth="1"/>
    <col min="9996" max="9996" width="15.7109375" style="1" customWidth="1"/>
    <col min="9997" max="9997" width="5.7109375" style="1" customWidth="1"/>
    <col min="9998" max="9999" width="6.7109375" style="1" customWidth="1"/>
    <col min="10000" max="10000" width="4.7109375" style="1" customWidth="1"/>
    <col min="10001" max="10001" width="6.7109375" style="1" customWidth="1"/>
    <col min="10002" max="10002" width="5.7109375" style="1" customWidth="1"/>
    <col min="10003" max="10003" width="6.7109375" style="1" customWidth="1"/>
    <col min="10004" max="10004" width="1.5703125" style="1" customWidth="1"/>
    <col min="10005" max="10005" width="9.140625" style="1" customWidth="1"/>
    <col min="10006" max="10239" width="0" style="1" hidden="1" customWidth="1"/>
    <col min="10240" max="10240" width="0" style="1" hidden="1"/>
    <col min="10241" max="10241" width="10.7109375" style="1" customWidth="1"/>
    <col min="10242" max="10242" width="15.7109375" style="1" customWidth="1"/>
    <col min="10243" max="10243" width="5.7109375" style="1" customWidth="1"/>
    <col min="10244" max="10245" width="6.7109375" style="1" customWidth="1"/>
    <col min="10246" max="10246" width="4.7109375" style="1" customWidth="1"/>
    <col min="10247" max="10247" width="6.7109375" style="1" customWidth="1"/>
    <col min="10248" max="10248" width="5.7109375" style="1" customWidth="1"/>
    <col min="10249" max="10249" width="6.7109375" style="1" customWidth="1"/>
    <col min="10250" max="10250" width="1.7109375" style="1" customWidth="1"/>
    <col min="10251" max="10251" width="10.7109375" style="1" customWidth="1"/>
    <col min="10252" max="10252" width="15.7109375" style="1" customWidth="1"/>
    <col min="10253" max="10253" width="5.7109375" style="1" customWidth="1"/>
    <col min="10254" max="10255" width="6.7109375" style="1" customWidth="1"/>
    <col min="10256" max="10256" width="4.7109375" style="1" customWidth="1"/>
    <col min="10257" max="10257" width="6.7109375" style="1" customWidth="1"/>
    <col min="10258" max="10258" width="5.7109375" style="1" customWidth="1"/>
    <col min="10259" max="10259" width="6.7109375" style="1" customWidth="1"/>
    <col min="10260" max="10260" width="1.5703125" style="1" customWidth="1"/>
    <col min="10261" max="10261" width="9.140625" style="1" customWidth="1"/>
    <col min="10262" max="10495" width="0" style="1" hidden="1" customWidth="1"/>
    <col min="10496" max="10496" width="0" style="1" hidden="1"/>
    <col min="10497" max="10497" width="10.7109375" style="1" customWidth="1"/>
    <col min="10498" max="10498" width="15.7109375" style="1" customWidth="1"/>
    <col min="10499" max="10499" width="5.7109375" style="1" customWidth="1"/>
    <col min="10500" max="10501" width="6.7109375" style="1" customWidth="1"/>
    <col min="10502" max="10502" width="4.7109375" style="1" customWidth="1"/>
    <col min="10503" max="10503" width="6.7109375" style="1" customWidth="1"/>
    <col min="10504" max="10504" width="5.7109375" style="1" customWidth="1"/>
    <col min="10505" max="10505" width="6.7109375" style="1" customWidth="1"/>
    <col min="10506" max="10506" width="1.7109375" style="1" customWidth="1"/>
    <col min="10507" max="10507" width="10.7109375" style="1" customWidth="1"/>
    <col min="10508" max="10508" width="15.7109375" style="1" customWidth="1"/>
    <col min="10509" max="10509" width="5.7109375" style="1" customWidth="1"/>
    <col min="10510" max="10511" width="6.7109375" style="1" customWidth="1"/>
    <col min="10512" max="10512" width="4.7109375" style="1" customWidth="1"/>
    <col min="10513" max="10513" width="6.7109375" style="1" customWidth="1"/>
    <col min="10514" max="10514" width="5.7109375" style="1" customWidth="1"/>
    <col min="10515" max="10515" width="6.7109375" style="1" customWidth="1"/>
    <col min="10516" max="10516" width="1.5703125" style="1" customWidth="1"/>
    <col min="10517" max="10517" width="9.140625" style="1" customWidth="1"/>
    <col min="10518" max="10751" width="0" style="1" hidden="1" customWidth="1"/>
    <col min="10752" max="10752" width="0" style="1" hidden="1"/>
    <col min="10753" max="10753" width="10.7109375" style="1" customWidth="1"/>
    <col min="10754" max="10754" width="15.7109375" style="1" customWidth="1"/>
    <col min="10755" max="10755" width="5.7109375" style="1" customWidth="1"/>
    <col min="10756" max="10757" width="6.7109375" style="1" customWidth="1"/>
    <col min="10758" max="10758" width="4.7109375" style="1" customWidth="1"/>
    <col min="10759" max="10759" width="6.7109375" style="1" customWidth="1"/>
    <col min="10760" max="10760" width="5.7109375" style="1" customWidth="1"/>
    <col min="10761" max="10761" width="6.7109375" style="1" customWidth="1"/>
    <col min="10762" max="10762" width="1.7109375" style="1" customWidth="1"/>
    <col min="10763" max="10763" width="10.7109375" style="1" customWidth="1"/>
    <col min="10764" max="10764" width="15.7109375" style="1" customWidth="1"/>
    <col min="10765" max="10765" width="5.7109375" style="1" customWidth="1"/>
    <col min="10766" max="10767" width="6.7109375" style="1" customWidth="1"/>
    <col min="10768" max="10768" width="4.7109375" style="1" customWidth="1"/>
    <col min="10769" max="10769" width="6.7109375" style="1" customWidth="1"/>
    <col min="10770" max="10770" width="5.7109375" style="1" customWidth="1"/>
    <col min="10771" max="10771" width="6.7109375" style="1" customWidth="1"/>
    <col min="10772" max="10772" width="1.5703125" style="1" customWidth="1"/>
    <col min="10773" max="10773" width="9.140625" style="1" customWidth="1"/>
    <col min="10774" max="11007" width="0" style="1" hidden="1" customWidth="1"/>
    <col min="11008" max="11008" width="0" style="1" hidden="1"/>
    <col min="11009" max="11009" width="10.7109375" style="1" customWidth="1"/>
    <col min="11010" max="11010" width="15.7109375" style="1" customWidth="1"/>
    <col min="11011" max="11011" width="5.7109375" style="1" customWidth="1"/>
    <col min="11012" max="11013" width="6.7109375" style="1" customWidth="1"/>
    <col min="11014" max="11014" width="4.7109375" style="1" customWidth="1"/>
    <col min="11015" max="11015" width="6.7109375" style="1" customWidth="1"/>
    <col min="11016" max="11016" width="5.7109375" style="1" customWidth="1"/>
    <col min="11017" max="11017" width="6.7109375" style="1" customWidth="1"/>
    <col min="11018" max="11018" width="1.7109375" style="1" customWidth="1"/>
    <col min="11019" max="11019" width="10.7109375" style="1" customWidth="1"/>
    <col min="11020" max="11020" width="15.7109375" style="1" customWidth="1"/>
    <col min="11021" max="11021" width="5.7109375" style="1" customWidth="1"/>
    <col min="11022" max="11023" width="6.7109375" style="1" customWidth="1"/>
    <col min="11024" max="11024" width="4.7109375" style="1" customWidth="1"/>
    <col min="11025" max="11025" width="6.7109375" style="1" customWidth="1"/>
    <col min="11026" max="11026" width="5.7109375" style="1" customWidth="1"/>
    <col min="11027" max="11027" width="6.7109375" style="1" customWidth="1"/>
    <col min="11028" max="11028" width="1.5703125" style="1" customWidth="1"/>
    <col min="11029" max="11029" width="9.140625" style="1" customWidth="1"/>
    <col min="11030" max="11263" width="0" style="1" hidden="1" customWidth="1"/>
    <col min="11264" max="11264" width="0" style="1" hidden="1"/>
    <col min="11265" max="11265" width="10.7109375" style="1" customWidth="1"/>
    <col min="11266" max="11266" width="15.7109375" style="1" customWidth="1"/>
    <col min="11267" max="11267" width="5.7109375" style="1" customWidth="1"/>
    <col min="11268" max="11269" width="6.7109375" style="1" customWidth="1"/>
    <col min="11270" max="11270" width="4.7109375" style="1" customWidth="1"/>
    <col min="11271" max="11271" width="6.7109375" style="1" customWidth="1"/>
    <col min="11272" max="11272" width="5.7109375" style="1" customWidth="1"/>
    <col min="11273" max="11273" width="6.7109375" style="1" customWidth="1"/>
    <col min="11274" max="11274" width="1.7109375" style="1" customWidth="1"/>
    <col min="11275" max="11275" width="10.7109375" style="1" customWidth="1"/>
    <col min="11276" max="11276" width="15.7109375" style="1" customWidth="1"/>
    <col min="11277" max="11277" width="5.7109375" style="1" customWidth="1"/>
    <col min="11278" max="11279" width="6.7109375" style="1" customWidth="1"/>
    <col min="11280" max="11280" width="4.7109375" style="1" customWidth="1"/>
    <col min="11281" max="11281" width="6.7109375" style="1" customWidth="1"/>
    <col min="11282" max="11282" width="5.7109375" style="1" customWidth="1"/>
    <col min="11283" max="11283" width="6.7109375" style="1" customWidth="1"/>
    <col min="11284" max="11284" width="1.5703125" style="1" customWidth="1"/>
    <col min="11285" max="11285" width="9.140625" style="1" customWidth="1"/>
    <col min="11286" max="11519" width="0" style="1" hidden="1" customWidth="1"/>
    <col min="11520" max="11520" width="0" style="1" hidden="1"/>
    <col min="11521" max="11521" width="10.7109375" style="1" customWidth="1"/>
    <col min="11522" max="11522" width="15.7109375" style="1" customWidth="1"/>
    <col min="11523" max="11523" width="5.7109375" style="1" customWidth="1"/>
    <col min="11524" max="11525" width="6.7109375" style="1" customWidth="1"/>
    <col min="11526" max="11526" width="4.7109375" style="1" customWidth="1"/>
    <col min="11527" max="11527" width="6.7109375" style="1" customWidth="1"/>
    <col min="11528" max="11528" width="5.7109375" style="1" customWidth="1"/>
    <col min="11529" max="11529" width="6.7109375" style="1" customWidth="1"/>
    <col min="11530" max="11530" width="1.7109375" style="1" customWidth="1"/>
    <col min="11531" max="11531" width="10.7109375" style="1" customWidth="1"/>
    <col min="11532" max="11532" width="15.7109375" style="1" customWidth="1"/>
    <col min="11533" max="11533" width="5.7109375" style="1" customWidth="1"/>
    <col min="11534" max="11535" width="6.7109375" style="1" customWidth="1"/>
    <col min="11536" max="11536" width="4.7109375" style="1" customWidth="1"/>
    <col min="11537" max="11537" width="6.7109375" style="1" customWidth="1"/>
    <col min="11538" max="11538" width="5.7109375" style="1" customWidth="1"/>
    <col min="11539" max="11539" width="6.7109375" style="1" customWidth="1"/>
    <col min="11540" max="11540" width="1.5703125" style="1" customWidth="1"/>
    <col min="11541" max="11541" width="9.140625" style="1" customWidth="1"/>
    <col min="11542" max="11775" width="0" style="1" hidden="1" customWidth="1"/>
    <col min="11776" max="11776" width="0" style="1" hidden="1"/>
    <col min="11777" max="11777" width="10.7109375" style="1" customWidth="1"/>
    <col min="11778" max="11778" width="15.7109375" style="1" customWidth="1"/>
    <col min="11779" max="11779" width="5.7109375" style="1" customWidth="1"/>
    <col min="11780" max="11781" width="6.7109375" style="1" customWidth="1"/>
    <col min="11782" max="11782" width="4.7109375" style="1" customWidth="1"/>
    <col min="11783" max="11783" width="6.7109375" style="1" customWidth="1"/>
    <col min="11784" max="11784" width="5.7109375" style="1" customWidth="1"/>
    <col min="11785" max="11785" width="6.7109375" style="1" customWidth="1"/>
    <col min="11786" max="11786" width="1.7109375" style="1" customWidth="1"/>
    <col min="11787" max="11787" width="10.7109375" style="1" customWidth="1"/>
    <col min="11788" max="11788" width="15.7109375" style="1" customWidth="1"/>
    <col min="11789" max="11789" width="5.7109375" style="1" customWidth="1"/>
    <col min="11790" max="11791" width="6.7109375" style="1" customWidth="1"/>
    <col min="11792" max="11792" width="4.7109375" style="1" customWidth="1"/>
    <col min="11793" max="11793" width="6.7109375" style="1" customWidth="1"/>
    <col min="11794" max="11794" width="5.7109375" style="1" customWidth="1"/>
    <col min="11795" max="11795" width="6.7109375" style="1" customWidth="1"/>
    <col min="11796" max="11796" width="1.5703125" style="1" customWidth="1"/>
    <col min="11797" max="11797" width="9.140625" style="1" customWidth="1"/>
    <col min="11798" max="12031" width="0" style="1" hidden="1" customWidth="1"/>
    <col min="12032" max="12032" width="0" style="1" hidden="1"/>
    <col min="12033" max="12033" width="10.7109375" style="1" customWidth="1"/>
    <col min="12034" max="12034" width="15.7109375" style="1" customWidth="1"/>
    <col min="12035" max="12035" width="5.7109375" style="1" customWidth="1"/>
    <col min="12036" max="12037" width="6.7109375" style="1" customWidth="1"/>
    <col min="12038" max="12038" width="4.7109375" style="1" customWidth="1"/>
    <col min="12039" max="12039" width="6.7109375" style="1" customWidth="1"/>
    <col min="12040" max="12040" width="5.7109375" style="1" customWidth="1"/>
    <col min="12041" max="12041" width="6.7109375" style="1" customWidth="1"/>
    <col min="12042" max="12042" width="1.7109375" style="1" customWidth="1"/>
    <col min="12043" max="12043" width="10.7109375" style="1" customWidth="1"/>
    <col min="12044" max="12044" width="15.7109375" style="1" customWidth="1"/>
    <col min="12045" max="12045" width="5.7109375" style="1" customWidth="1"/>
    <col min="12046" max="12047" width="6.7109375" style="1" customWidth="1"/>
    <col min="12048" max="12048" width="4.7109375" style="1" customWidth="1"/>
    <col min="12049" max="12049" width="6.7109375" style="1" customWidth="1"/>
    <col min="12050" max="12050" width="5.7109375" style="1" customWidth="1"/>
    <col min="12051" max="12051" width="6.7109375" style="1" customWidth="1"/>
    <col min="12052" max="12052" width="1.5703125" style="1" customWidth="1"/>
    <col min="12053" max="12053" width="9.140625" style="1" customWidth="1"/>
    <col min="12054" max="12287" width="0" style="1" hidden="1" customWidth="1"/>
    <col min="12288" max="12288" width="0" style="1" hidden="1"/>
    <col min="12289" max="12289" width="10.7109375" style="1" customWidth="1"/>
    <col min="12290" max="12290" width="15.7109375" style="1" customWidth="1"/>
    <col min="12291" max="12291" width="5.7109375" style="1" customWidth="1"/>
    <col min="12292" max="12293" width="6.7109375" style="1" customWidth="1"/>
    <col min="12294" max="12294" width="4.7109375" style="1" customWidth="1"/>
    <col min="12295" max="12295" width="6.7109375" style="1" customWidth="1"/>
    <col min="12296" max="12296" width="5.7109375" style="1" customWidth="1"/>
    <col min="12297" max="12297" width="6.7109375" style="1" customWidth="1"/>
    <col min="12298" max="12298" width="1.7109375" style="1" customWidth="1"/>
    <col min="12299" max="12299" width="10.7109375" style="1" customWidth="1"/>
    <col min="12300" max="12300" width="15.7109375" style="1" customWidth="1"/>
    <col min="12301" max="12301" width="5.7109375" style="1" customWidth="1"/>
    <col min="12302" max="12303" width="6.7109375" style="1" customWidth="1"/>
    <col min="12304" max="12304" width="4.7109375" style="1" customWidth="1"/>
    <col min="12305" max="12305" width="6.7109375" style="1" customWidth="1"/>
    <col min="12306" max="12306" width="5.7109375" style="1" customWidth="1"/>
    <col min="12307" max="12307" width="6.7109375" style="1" customWidth="1"/>
    <col min="12308" max="12308" width="1.5703125" style="1" customWidth="1"/>
    <col min="12309" max="12309" width="9.140625" style="1" customWidth="1"/>
    <col min="12310" max="12543" width="0" style="1" hidden="1" customWidth="1"/>
    <col min="12544" max="12544" width="0" style="1" hidden="1"/>
    <col min="12545" max="12545" width="10.7109375" style="1" customWidth="1"/>
    <col min="12546" max="12546" width="15.7109375" style="1" customWidth="1"/>
    <col min="12547" max="12547" width="5.7109375" style="1" customWidth="1"/>
    <col min="12548" max="12549" width="6.7109375" style="1" customWidth="1"/>
    <col min="12550" max="12550" width="4.7109375" style="1" customWidth="1"/>
    <col min="12551" max="12551" width="6.7109375" style="1" customWidth="1"/>
    <col min="12552" max="12552" width="5.7109375" style="1" customWidth="1"/>
    <col min="12553" max="12553" width="6.7109375" style="1" customWidth="1"/>
    <col min="12554" max="12554" width="1.7109375" style="1" customWidth="1"/>
    <col min="12555" max="12555" width="10.7109375" style="1" customWidth="1"/>
    <col min="12556" max="12556" width="15.7109375" style="1" customWidth="1"/>
    <col min="12557" max="12557" width="5.7109375" style="1" customWidth="1"/>
    <col min="12558" max="12559" width="6.7109375" style="1" customWidth="1"/>
    <col min="12560" max="12560" width="4.7109375" style="1" customWidth="1"/>
    <col min="12561" max="12561" width="6.7109375" style="1" customWidth="1"/>
    <col min="12562" max="12562" width="5.7109375" style="1" customWidth="1"/>
    <col min="12563" max="12563" width="6.7109375" style="1" customWidth="1"/>
    <col min="12564" max="12564" width="1.5703125" style="1" customWidth="1"/>
    <col min="12565" max="12565" width="9.140625" style="1" customWidth="1"/>
    <col min="12566" max="12799" width="0" style="1" hidden="1" customWidth="1"/>
    <col min="12800" max="12800" width="0" style="1" hidden="1"/>
    <col min="12801" max="12801" width="10.7109375" style="1" customWidth="1"/>
    <col min="12802" max="12802" width="15.7109375" style="1" customWidth="1"/>
    <col min="12803" max="12803" width="5.7109375" style="1" customWidth="1"/>
    <col min="12804" max="12805" width="6.7109375" style="1" customWidth="1"/>
    <col min="12806" max="12806" width="4.7109375" style="1" customWidth="1"/>
    <col min="12807" max="12807" width="6.7109375" style="1" customWidth="1"/>
    <col min="12808" max="12808" width="5.7109375" style="1" customWidth="1"/>
    <col min="12809" max="12809" width="6.7109375" style="1" customWidth="1"/>
    <col min="12810" max="12810" width="1.7109375" style="1" customWidth="1"/>
    <col min="12811" max="12811" width="10.7109375" style="1" customWidth="1"/>
    <col min="12812" max="12812" width="15.7109375" style="1" customWidth="1"/>
    <col min="12813" max="12813" width="5.7109375" style="1" customWidth="1"/>
    <col min="12814" max="12815" width="6.7109375" style="1" customWidth="1"/>
    <col min="12816" max="12816" width="4.7109375" style="1" customWidth="1"/>
    <col min="12817" max="12817" width="6.7109375" style="1" customWidth="1"/>
    <col min="12818" max="12818" width="5.7109375" style="1" customWidth="1"/>
    <col min="12819" max="12819" width="6.7109375" style="1" customWidth="1"/>
    <col min="12820" max="12820" width="1.5703125" style="1" customWidth="1"/>
    <col min="12821" max="12821" width="9.140625" style="1" customWidth="1"/>
    <col min="12822" max="13055" width="0" style="1" hidden="1" customWidth="1"/>
    <col min="13056" max="13056" width="0" style="1" hidden="1"/>
    <col min="13057" max="13057" width="10.7109375" style="1" customWidth="1"/>
    <col min="13058" max="13058" width="15.7109375" style="1" customWidth="1"/>
    <col min="13059" max="13059" width="5.7109375" style="1" customWidth="1"/>
    <col min="13060" max="13061" width="6.7109375" style="1" customWidth="1"/>
    <col min="13062" max="13062" width="4.7109375" style="1" customWidth="1"/>
    <col min="13063" max="13063" width="6.7109375" style="1" customWidth="1"/>
    <col min="13064" max="13064" width="5.7109375" style="1" customWidth="1"/>
    <col min="13065" max="13065" width="6.7109375" style="1" customWidth="1"/>
    <col min="13066" max="13066" width="1.7109375" style="1" customWidth="1"/>
    <col min="13067" max="13067" width="10.7109375" style="1" customWidth="1"/>
    <col min="13068" max="13068" width="15.7109375" style="1" customWidth="1"/>
    <col min="13069" max="13069" width="5.7109375" style="1" customWidth="1"/>
    <col min="13070" max="13071" width="6.7109375" style="1" customWidth="1"/>
    <col min="13072" max="13072" width="4.7109375" style="1" customWidth="1"/>
    <col min="13073" max="13073" width="6.7109375" style="1" customWidth="1"/>
    <col min="13074" max="13074" width="5.7109375" style="1" customWidth="1"/>
    <col min="13075" max="13075" width="6.7109375" style="1" customWidth="1"/>
    <col min="13076" max="13076" width="1.5703125" style="1" customWidth="1"/>
    <col min="13077" max="13077" width="9.140625" style="1" customWidth="1"/>
    <col min="13078" max="13311" width="0" style="1" hidden="1" customWidth="1"/>
    <col min="13312" max="13312" width="0" style="1" hidden="1"/>
    <col min="13313" max="13313" width="10.7109375" style="1" customWidth="1"/>
    <col min="13314" max="13314" width="15.7109375" style="1" customWidth="1"/>
    <col min="13315" max="13315" width="5.7109375" style="1" customWidth="1"/>
    <col min="13316" max="13317" width="6.7109375" style="1" customWidth="1"/>
    <col min="13318" max="13318" width="4.7109375" style="1" customWidth="1"/>
    <col min="13319" max="13319" width="6.7109375" style="1" customWidth="1"/>
    <col min="13320" max="13320" width="5.7109375" style="1" customWidth="1"/>
    <col min="13321" max="13321" width="6.7109375" style="1" customWidth="1"/>
    <col min="13322" max="13322" width="1.7109375" style="1" customWidth="1"/>
    <col min="13323" max="13323" width="10.7109375" style="1" customWidth="1"/>
    <col min="13324" max="13324" width="15.7109375" style="1" customWidth="1"/>
    <col min="13325" max="13325" width="5.7109375" style="1" customWidth="1"/>
    <col min="13326" max="13327" width="6.7109375" style="1" customWidth="1"/>
    <col min="13328" max="13328" width="4.7109375" style="1" customWidth="1"/>
    <col min="13329" max="13329" width="6.7109375" style="1" customWidth="1"/>
    <col min="13330" max="13330" width="5.7109375" style="1" customWidth="1"/>
    <col min="13331" max="13331" width="6.7109375" style="1" customWidth="1"/>
    <col min="13332" max="13332" width="1.5703125" style="1" customWidth="1"/>
    <col min="13333" max="13333" width="9.140625" style="1" customWidth="1"/>
    <col min="13334" max="13567" width="0" style="1" hidden="1" customWidth="1"/>
    <col min="13568" max="13568" width="0" style="1" hidden="1"/>
    <col min="13569" max="13569" width="10.7109375" style="1" customWidth="1"/>
    <col min="13570" max="13570" width="15.7109375" style="1" customWidth="1"/>
    <col min="13571" max="13571" width="5.7109375" style="1" customWidth="1"/>
    <col min="13572" max="13573" width="6.7109375" style="1" customWidth="1"/>
    <col min="13574" max="13574" width="4.7109375" style="1" customWidth="1"/>
    <col min="13575" max="13575" width="6.7109375" style="1" customWidth="1"/>
    <col min="13576" max="13576" width="5.7109375" style="1" customWidth="1"/>
    <col min="13577" max="13577" width="6.7109375" style="1" customWidth="1"/>
    <col min="13578" max="13578" width="1.7109375" style="1" customWidth="1"/>
    <col min="13579" max="13579" width="10.7109375" style="1" customWidth="1"/>
    <col min="13580" max="13580" width="15.7109375" style="1" customWidth="1"/>
    <col min="13581" max="13581" width="5.7109375" style="1" customWidth="1"/>
    <col min="13582" max="13583" width="6.7109375" style="1" customWidth="1"/>
    <col min="13584" max="13584" width="4.7109375" style="1" customWidth="1"/>
    <col min="13585" max="13585" width="6.7109375" style="1" customWidth="1"/>
    <col min="13586" max="13586" width="5.7109375" style="1" customWidth="1"/>
    <col min="13587" max="13587" width="6.7109375" style="1" customWidth="1"/>
    <col min="13588" max="13588" width="1.5703125" style="1" customWidth="1"/>
    <col min="13589" max="13589" width="9.140625" style="1" customWidth="1"/>
    <col min="13590" max="13823" width="0" style="1" hidden="1" customWidth="1"/>
    <col min="13824" max="13824" width="0" style="1" hidden="1"/>
    <col min="13825" max="13825" width="10.7109375" style="1" customWidth="1"/>
    <col min="13826" max="13826" width="15.7109375" style="1" customWidth="1"/>
    <col min="13827" max="13827" width="5.7109375" style="1" customWidth="1"/>
    <col min="13828" max="13829" width="6.7109375" style="1" customWidth="1"/>
    <col min="13830" max="13830" width="4.7109375" style="1" customWidth="1"/>
    <col min="13831" max="13831" width="6.7109375" style="1" customWidth="1"/>
    <col min="13832" max="13832" width="5.7109375" style="1" customWidth="1"/>
    <col min="13833" max="13833" width="6.7109375" style="1" customWidth="1"/>
    <col min="13834" max="13834" width="1.7109375" style="1" customWidth="1"/>
    <col min="13835" max="13835" width="10.7109375" style="1" customWidth="1"/>
    <col min="13836" max="13836" width="15.7109375" style="1" customWidth="1"/>
    <col min="13837" max="13837" width="5.7109375" style="1" customWidth="1"/>
    <col min="13838" max="13839" width="6.7109375" style="1" customWidth="1"/>
    <col min="13840" max="13840" width="4.7109375" style="1" customWidth="1"/>
    <col min="13841" max="13841" width="6.7109375" style="1" customWidth="1"/>
    <col min="13842" max="13842" width="5.7109375" style="1" customWidth="1"/>
    <col min="13843" max="13843" width="6.7109375" style="1" customWidth="1"/>
    <col min="13844" max="13844" width="1.5703125" style="1" customWidth="1"/>
    <col min="13845" max="13845" width="9.140625" style="1" customWidth="1"/>
    <col min="13846" max="14079" width="0" style="1" hidden="1" customWidth="1"/>
    <col min="14080" max="14080" width="0" style="1" hidden="1"/>
    <col min="14081" max="14081" width="10.7109375" style="1" customWidth="1"/>
    <col min="14082" max="14082" width="15.7109375" style="1" customWidth="1"/>
    <col min="14083" max="14083" width="5.7109375" style="1" customWidth="1"/>
    <col min="14084" max="14085" width="6.7109375" style="1" customWidth="1"/>
    <col min="14086" max="14086" width="4.7109375" style="1" customWidth="1"/>
    <col min="14087" max="14087" width="6.7109375" style="1" customWidth="1"/>
    <col min="14088" max="14088" width="5.7109375" style="1" customWidth="1"/>
    <col min="14089" max="14089" width="6.7109375" style="1" customWidth="1"/>
    <col min="14090" max="14090" width="1.7109375" style="1" customWidth="1"/>
    <col min="14091" max="14091" width="10.7109375" style="1" customWidth="1"/>
    <col min="14092" max="14092" width="15.7109375" style="1" customWidth="1"/>
    <col min="14093" max="14093" width="5.7109375" style="1" customWidth="1"/>
    <col min="14094" max="14095" width="6.7109375" style="1" customWidth="1"/>
    <col min="14096" max="14096" width="4.7109375" style="1" customWidth="1"/>
    <col min="14097" max="14097" width="6.7109375" style="1" customWidth="1"/>
    <col min="14098" max="14098" width="5.7109375" style="1" customWidth="1"/>
    <col min="14099" max="14099" width="6.7109375" style="1" customWidth="1"/>
    <col min="14100" max="14100" width="1.5703125" style="1" customWidth="1"/>
    <col min="14101" max="14101" width="9.140625" style="1" customWidth="1"/>
    <col min="14102" max="14335" width="0" style="1" hidden="1" customWidth="1"/>
    <col min="14336" max="14336" width="0" style="1" hidden="1"/>
    <col min="14337" max="14337" width="10.7109375" style="1" customWidth="1"/>
    <col min="14338" max="14338" width="15.7109375" style="1" customWidth="1"/>
    <col min="14339" max="14339" width="5.7109375" style="1" customWidth="1"/>
    <col min="14340" max="14341" width="6.7109375" style="1" customWidth="1"/>
    <col min="14342" max="14342" width="4.7109375" style="1" customWidth="1"/>
    <col min="14343" max="14343" width="6.7109375" style="1" customWidth="1"/>
    <col min="14344" max="14344" width="5.7109375" style="1" customWidth="1"/>
    <col min="14345" max="14345" width="6.7109375" style="1" customWidth="1"/>
    <col min="14346" max="14346" width="1.7109375" style="1" customWidth="1"/>
    <col min="14347" max="14347" width="10.7109375" style="1" customWidth="1"/>
    <col min="14348" max="14348" width="15.7109375" style="1" customWidth="1"/>
    <col min="14349" max="14349" width="5.7109375" style="1" customWidth="1"/>
    <col min="14350" max="14351" width="6.7109375" style="1" customWidth="1"/>
    <col min="14352" max="14352" width="4.7109375" style="1" customWidth="1"/>
    <col min="14353" max="14353" width="6.7109375" style="1" customWidth="1"/>
    <col min="14354" max="14354" width="5.7109375" style="1" customWidth="1"/>
    <col min="14355" max="14355" width="6.7109375" style="1" customWidth="1"/>
    <col min="14356" max="14356" width="1.5703125" style="1" customWidth="1"/>
    <col min="14357" max="14357" width="9.140625" style="1" customWidth="1"/>
    <col min="14358" max="14591" width="0" style="1" hidden="1" customWidth="1"/>
    <col min="14592" max="14592" width="0" style="1" hidden="1"/>
    <col min="14593" max="14593" width="10.7109375" style="1" customWidth="1"/>
    <col min="14594" max="14594" width="15.7109375" style="1" customWidth="1"/>
    <col min="14595" max="14595" width="5.7109375" style="1" customWidth="1"/>
    <col min="14596" max="14597" width="6.7109375" style="1" customWidth="1"/>
    <col min="14598" max="14598" width="4.7109375" style="1" customWidth="1"/>
    <col min="14599" max="14599" width="6.7109375" style="1" customWidth="1"/>
    <col min="14600" max="14600" width="5.7109375" style="1" customWidth="1"/>
    <col min="14601" max="14601" width="6.7109375" style="1" customWidth="1"/>
    <col min="14602" max="14602" width="1.7109375" style="1" customWidth="1"/>
    <col min="14603" max="14603" width="10.7109375" style="1" customWidth="1"/>
    <col min="14604" max="14604" width="15.7109375" style="1" customWidth="1"/>
    <col min="14605" max="14605" width="5.7109375" style="1" customWidth="1"/>
    <col min="14606" max="14607" width="6.7109375" style="1" customWidth="1"/>
    <col min="14608" max="14608" width="4.7109375" style="1" customWidth="1"/>
    <col min="14609" max="14609" width="6.7109375" style="1" customWidth="1"/>
    <col min="14610" max="14610" width="5.7109375" style="1" customWidth="1"/>
    <col min="14611" max="14611" width="6.7109375" style="1" customWidth="1"/>
    <col min="14612" max="14612" width="1.5703125" style="1" customWidth="1"/>
    <col min="14613" max="14613" width="9.140625" style="1" customWidth="1"/>
    <col min="14614" max="14847" width="0" style="1" hidden="1" customWidth="1"/>
    <col min="14848" max="14848" width="0" style="1" hidden="1"/>
    <col min="14849" max="14849" width="10.7109375" style="1" customWidth="1"/>
    <col min="14850" max="14850" width="15.7109375" style="1" customWidth="1"/>
    <col min="14851" max="14851" width="5.7109375" style="1" customWidth="1"/>
    <col min="14852" max="14853" width="6.7109375" style="1" customWidth="1"/>
    <col min="14854" max="14854" width="4.7109375" style="1" customWidth="1"/>
    <col min="14855" max="14855" width="6.7109375" style="1" customWidth="1"/>
    <col min="14856" max="14856" width="5.7109375" style="1" customWidth="1"/>
    <col min="14857" max="14857" width="6.7109375" style="1" customWidth="1"/>
    <col min="14858" max="14858" width="1.7109375" style="1" customWidth="1"/>
    <col min="14859" max="14859" width="10.7109375" style="1" customWidth="1"/>
    <col min="14860" max="14860" width="15.7109375" style="1" customWidth="1"/>
    <col min="14861" max="14861" width="5.7109375" style="1" customWidth="1"/>
    <col min="14862" max="14863" width="6.7109375" style="1" customWidth="1"/>
    <col min="14864" max="14864" width="4.7109375" style="1" customWidth="1"/>
    <col min="14865" max="14865" width="6.7109375" style="1" customWidth="1"/>
    <col min="14866" max="14866" width="5.7109375" style="1" customWidth="1"/>
    <col min="14867" max="14867" width="6.7109375" style="1" customWidth="1"/>
    <col min="14868" max="14868" width="1.5703125" style="1" customWidth="1"/>
    <col min="14869" max="14869" width="9.140625" style="1" customWidth="1"/>
    <col min="14870" max="15103" width="0" style="1" hidden="1" customWidth="1"/>
    <col min="15104" max="15104" width="0" style="1" hidden="1"/>
    <col min="15105" max="15105" width="10.7109375" style="1" customWidth="1"/>
    <col min="15106" max="15106" width="15.7109375" style="1" customWidth="1"/>
    <col min="15107" max="15107" width="5.7109375" style="1" customWidth="1"/>
    <col min="15108" max="15109" width="6.7109375" style="1" customWidth="1"/>
    <col min="15110" max="15110" width="4.7109375" style="1" customWidth="1"/>
    <col min="15111" max="15111" width="6.7109375" style="1" customWidth="1"/>
    <col min="15112" max="15112" width="5.7109375" style="1" customWidth="1"/>
    <col min="15113" max="15113" width="6.7109375" style="1" customWidth="1"/>
    <col min="15114" max="15114" width="1.7109375" style="1" customWidth="1"/>
    <col min="15115" max="15115" width="10.7109375" style="1" customWidth="1"/>
    <col min="15116" max="15116" width="15.7109375" style="1" customWidth="1"/>
    <col min="15117" max="15117" width="5.7109375" style="1" customWidth="1"/>
    <col min="15118" max="15119" width="6.7109375" style="1" customWidth="1"/>
    <col min="15120" max="15120" width="4.7109375" style="1" customWidth="1"/>
    <col min="15121" max="15121" width="6.7109375" style="1" customWidth="1"/>
    <col min="15122" max="15122" width="5.7109375" style="1" customWidth="1"/>
    <col min="15123" max="15123" width="6.7109375" style="1" customWidth="1"/>
    <col min="15124" max="15124" width="1.5703125" style="1" customWidth="1"/>
    <col min="15125" max="15125" width="9.140625" style="1" customWidth="1"/>
    <col min="15126" max="15359" width="0" style="1" hidden="1" customWidth="1"/>
    <col min="15360" max="15360" width="0" style="1" hidden="1"/>
    <col min="15361" max="15361" width="10.7109375" style="1" customWidth="1"/>
    <col min="15362" max="15362" width="15.7109375" style="1" customWidth="1"/>
    <col min="15363" max="15363" width="5.7109375" style="1" customWidth="1"/>
    <col min="15364" max="15365" width="6.7109375" style="1" customWidth="1"/>
    <col min="15366" max="15366" width="4.7109375" style="1" customWidth="1"/>
    <col min="15367" max="15367" width="6.7109375" style="1" customWidth="1"/>
    <col min="15368" max="15368" width="5.7109375" style="1" customWidth="1"/>
    <col min="15369" max="15369" width="6.7109375" style="1" customWidth="1"/>
    <col min="15370" max="15370" width="1.7109375" style="1" customWidth="1"/>
    <col min="15371" max="15371" width="10.7109375" style="1" customWidth="1"/>
    <col min="15372" max="15372" width="15.7109375" style="1" customWidth="1"/>
    <col min="15373" max="15373" width="5.7109375" style="1" customWidth="1"/>
    <col min="15374" max="15375" width="6.7109375" style="1" customWidth="1"/>
    <col min="15376" max="15376" width="4.7109375" style="1" customWidth="1"/>
    <col min="15377" max="15377" width="6.7109375" style="1" customWidth="1"/>
    <col min="15378" max="15378" width="5.7109375" style="1" customWidth="1"/>
    <col min="15379" max="15379" width="6.7109375" style="1" customWidth="1"/>
    <col min="15380" max="15380" width="1.5703125" style="1" customWidth="1"/>
    <col min="15381" max="15381" width="9.140625" style="1" customWidth="1"/>
    <col min="15382" max="15615" width="0" style="1" hidden="1" customWidth="1"/>
    <col min="15616" max="15616" width="0" style="1" hidden="1"/>
    <col min="15617" max="15617" width="10.7109375" style="1" customWidth="1"/>
    <col min="15618" max="15618" width="15.7109375" style="1" customWidth="1"/>
    <col min="15619" max="15619" width="5.7109375" style="1" customWidth="1"/>
    <col min="15620" max="15621" width="6.7109375" style="1" customWidth="1"/>
    <col min="15622" max="15622" width="4.7109375" style="1" customWidth="1"/>
    <col min="15623" max="15623" width="6.7109375" style="1" customWidth="1"/>
    <col min="15624" max="15624" width="5.7109375" style="1" customWidth="1"/>
    <col min="15625" max="15625" width="6.7109375" style="1" customWidth="1"/>
    <col min="15626" max="15626" width="1.7109375" style="1" customWidth="1"/>
    <col min="15627" max="15627" width="10.7109375" style="1" customWidth="1"/>
    <col min="15628" max="15628" width="15.7109375" style="1" customWidth="1"/>
    <col min="15629" max="15629" width="5.7109375" style="1" customWidth="1"/>
    <col min="15630" max="15631" width="6.7109375" style="1" customWidth="1"/>
    <col min="15632" max="15632" width="4.7109375" style="1" customWidth="1"/>
    <col min="15633" max="15633" width="6.7109375" style="1" customWidth="1"/>
    <col min="15634" max="15634" width="5.7109375" style="1" customWidth="1"/>
    <col min="15635" max="15635" width="6.7109375" style="1" customWidth="1"/>
    <col min="15636" max="15636" width="1.5703125" style="1" customWidth="1"/>
    <col min="15637" max="15637" width="9.140625" style="1" customWidth="1"/>
    <col min="15638" max="15871" width="0" style="1" hidden="1" customWidth="1"/>
    <col min="15872" max="15872" width="0" style="1" hidden="1"/>
    <col min="15873" max="15873" width="10.7109375" style="1" customWidth="1"/>
    <col min="15874" max="15874" width="15.7109375" style="1" customWidth="1"/>
    <col min="15875" max="15875" width="5.7109375" style="1" customWidth="1"/>
    <col min="15876" max="15877" width="6.7109375" style="1" customWidth="1"/>
    <col min="15878" max="15878" width="4.7109375" style="1" customWidth="1"/>
    <col min="15879" max="15879" width="6.7109375" style="1" customWidth="1"/>
    <col min="15880" max="15880" width="5.7109375" style="1" customWidth="1"/>
    <col min="15881" max="15881" width="6.7109375" style="1" customWidth="1"/>
    <col min="15882" max="15882" width="1.7109375" style="1" customWidth="1"/>
    <col min="15883" max="15883" width="10.7109375" style="1" customWidth="1"/>
    <col min="15884" max="15884" width="15.7109375" style="1" customWidth="1"/>
    <col min="15885" max="15885" width="5.7109375" style="1" customWidth="1"/>
    <col min="15886" max="15887" width="6.7109375" style="1" customWidth="1"/>
    <col min="15888" max="15888" width="4.7109375" style="1" customWidth="1"/>
    <col min="15889" max="15889" width="6.7109375" style="1" customWidth="1"/>
    <col min="15890" max="15890" width="5.7109375" style="1" customWidth="1"/>
    <col min="15891" max="15891" width="6.7109375" style="1" customWidth="1"/>
    <col min="15892" max="15892" width="1.5703125" style="1" customWidth="1"/>
    <col min="15893" max="15893" width="9.140625" style="1" customWidth="1"/>
    <col min="15894" max="16127" width="0" style="1" hidden="1" customWidth="1"/>
    <col min="16128" max="16128" width="0" style="1" hidden="1"/>
    <col min="16129" max="16129" width="10.7109375" style="1" customWidth="1"/>
    <col min="16130" max="16130" width="15.7109375" style="1" customWidth="1"/>
    <col min="16131" max="16131" width="5.7109375" style="1" customWidth="1"/>
    <col min="16132" max="16133" width="6.7109375" style="1" customWidth="1"/>
    <col min="16134" max="16134" width="4.7109375" style="1" customWidth="1"/>
    <col min="16135" max="16135" width="6.7109375" style="1" customWidth="1"/>
    <col min="16136" max="16136" width="5.7109375" style="1" customWidth="1"/>
    <col min="16137" max="16137" width="6.7109375" style="1" customWidth="1"/>
    <col min="16138" max="16138" width="1.7109375" style="1" customWidth="1"/>
    <col min="16139" max="16139" width="10.7109375" style="1" customWidth="1"/>
    <col min="16140" max="16140" width="15.7109375" style="1" customWidth="1"/>
    <col min="16141" max="16141" width="5.7109375" style="1" customWidth="1"/>
    <col min="16142" max="16143" width="6.7109375" style="1" customWidth="1"/>
    <col min="16144" max="16144" width="4.7109375" style="1" customWidth="1"/>
    <col min="16145" max="16145" width="6.7109375" style="1" customWidth="1"/>
    <col min="16146" max="16146" width="5.7109375" style="1" customWidth="1"/>
    <col min="16147" max="16147" width="6.7109375" style="1" customWidth="1"/>
    <col min="16148" max="16148" width="1.5703125" style="1" customWidth="1"/>
    <col min="16149" max="16149" width="9.140625" style="1" customWidth="1"/>
    <col min="16150" max="16383" width="0" style="1" hidden="1" customWidth="1"/>
    <col min="16384" max="16384" width="0" style="1" hidden="1"/>
  </cols>
  <sheetData>
    <row r="1" spans="1:28" ht="40.5" customHeight="1">
      <c r="A1" s="1"/>
      <c r="B1" s="238" t="s">
        <v>0</v>
      </c>
      <c r="C1" s="238"/>
      <c r="D1" s="240" t="s">
        <v>1</v>
      </c>
      <c r="E1" s="240"/>
      <c r="F1" s="240"/>
      <c r="G1" s="240"/>
      <c r="H1" s="240"/>
      <c r="I1" s="240"/>
      <c r="J1" s="1"/>
      <c r="K1" s="2" t="s">
        <v>2</v>
      </c>
      <c r="L1" s="241" t="s">
        <v>3</v>
      </c>
      <c r="M1" s="241"/>
      <c r="N1" s="241"/>
      <c r="O1" s="242" t="s">
        <v>4</v>
      </c>
      <c r="P1" s="242"/>
      <c r="Q1" s="243">
        <v>42992</v>
      </c>
      <c r="R1" s="243"/>
      <c r="S1" s="243"/>
      <c r="V1" s="244"/>
      <c r="W1" s="244"/>
      <c r="X1" s="244"/>
      <c r="Y1" s="244"/>
      <c r="Z1" s="244"/>
      <c r="AA1" s="244"/>
      <c r="AB1" s="4"/>
    </row>
    <row r="2" spans="1:28" ht="9.9499999999999993" customHeight="1" thickBot="1">
      <c r="A2" s="1"/>
      <c r="B2" s="239"/>
      <c r="C2" s="2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6" t="s">
        <v>5</v>
      </c>
      <c r="B3" s="250" t="s">
        <v>6</v>
      </c>
      <c r="C3" s="251"/>
      <c r="D3" s="251"/>
      <c r="E3" s="251"/>
      <c r="F3" s="251"/>
      <c r="G3" s="251"/>
      <c r="H3" s="251"/>
      <c r="I3" s="252"/>
      <c r="J3" s="1"/>
      <c r="K3" s="6" t="s">
        <v>7</v>
      </c>
      <c r="L3" s="250" t="s">
        <v>8</v>
      </c>
      <c r="M3" s="251"/>
      <c r="N3" s="251"/>
      <c r="O3" s="251"/>
      <c r="P3" s="251"/>
      <c r="Q3" s="251"/>
      <c r="R3" s="251"/>
      <c r="S3" s="252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253" t="s">
        <v>9</v>
      </c>
      <c r="B5" s="254"/>
      <c r="C5" s="255" t="s">
        <v>10</v>
      </c>
      <c r="D5" s="257" t="s">
        <v>11</v>
      </c>
      <c r="E5" s="258"/>
      <c r="F5" s="258"/>
      <c r="G5" s="259"/>
      <c r="H5" s="7" t="s">
        <v>12</v>
      </c>
      <c r="I5" s="7" t="s">
        <v>13</v>
      </c>
      <c r="J5" s="1"/>
      <c r="K5" s="253" t="s">
        <v>9</v>
      </c>
      <c r="L5" s="254"/>
      <c r="M5" s="255" t="s">
        <v>10</v>
      </c>
      <c r="N5" s="257" t="s">
        <v>11</v>
      </c>
      <c r="O5" s="258"/>
      <c r="P5" s="258"/>
      <c r="Q5" s="259"/>
      <c r="R5" s="7" t="s">
        <v>12</v>
      </c>
      <c r="S5" s="7" t="s">
        <v>13</v>
      </c>
    </row>
    <row r="6" spans="1:28" ht="12.95" customHeight="1">
      <c r="A6" s="260" t="s">
        <v>14</v>
      </c>
      <c r="B6" s="261"/>
      <c r="C6" s="256"/>
      <c r="D6" s="8" t="s">
        <v>15</v>
      </c>
      <c r="E6" s="9" t="s">
        <v>16</v>
      </c>
      <c r="F6" s="9" t="s">
        <v>17</v>
      </c>
      <c r="G6" s="10" t="s">
        <v>18</v>
      </c>
      <c r="H6" s="11" t="s">
        <v>19</v>
      </c>
      <c r="I6" s="11" t="s">
        <v>20</v>
      </c>
      <c r="J6" s="1"/>
      <c r="K6" s="260" t="s">
        <v>14</v>
      </c>
      <c r="L6" s="261"/>
      <c r="M6" s="256"/>
      <c r="N6" s="8" t="s">
        <v>15</v>
      </c>
      <c r="O6" s="9" t="s">
        <v>16</v>
      </c>
      <c r="P6" s="9" t="s">
        <v>17</v>
      </c>
      <c r="Q6" s="10" t="s">
        <v>18</v>
      </c>
      <c r="R6" s="11" t="s">
        <v>19</v>
      </c>
      <c r="S6" s="11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2"/>
      <c r="L7" s="12"/>
      <c r="M7" s="1"/>
      <c r="N7" s="1"/>
      <c r="O7" s="1"/>
      <c r="P7" s="1"/>
    </row>
    <row r="8" spans="1:28" ht="12.95" customHeight="1" thickTop="1">
      <c r="A8" s="262" t="s">
        <v>21</v>
      </c>
      <c r="B8" s="263"/>
      <c r="C8" s="13">
        <v>1</v>
      </c>
      <c r="D8" s="14">
        <v>140</v>
      </c>
      <c r="E8" s="15">
        <v>62</v>
      </c>
      <c r="F8" s="15">
        <v>6</v>
      </c>
      <c r="G8" s="16">
        <f>IF(ISBLANK(D8),"",D8+E8)</f>
        <v>202</v>
      </c>
      <c r="H8" s="17">
        <f>IF(ISNUMBER(G8),IF(G8&gt;Q8,1,IF(G8=Q8,0.5,0)),"")</f>
        <v>1</v>
      </c>
      <c r="I8" s="18" t="s">
        <v>22</v>
      </c>
      <c r="J8" s="1"/>
      <c r="K8" s="262" t="s">
        <v>23</v>
      </c>
      <c r="L8" s="263"/>
      <c r="M8" s="13">
        <v>1</v>
      </c>
      <c r="N8" s="14">
        <v>131</v>
      </c>
      <c r="O8" s="15">
        <v>61</v>
      </c>
      <c r="P8" s="15">
        <v>7</v>
      </c>
      <c r="Q8" s="16">
        <f>IF(ISBLANK(N8),"",N8+O8)</f>
        <v>192</v>
      </c>
      <c r="R8" s="17">
        <f>IF(ISNUMBER(Q8),IF(G8&lt;Q8,1,IF(G8=Q8,0.5,0)),"")</f>
        <v>0</v>
      </c>
      <c r="S8" s="19"/>
    </row>
    <row r="9" spans="1:28" ht="12.95" customHeight="1" thickBot="1">
      <c r="A9" s="264"/>
      <c r="B9" s="265"/>
      <c r="C9" s="20">
        <v>2</v>
      </c>
      <c r="D9" s="21">
        <v>155</v>
      </c>
      <c r="E9" s="22">
        <v>41</v>
      </c>
      <c r="F9" s="22">
        <v>9</v>
      </c>
      <c r="G9" s="23">
        <f>IF(ISBLANK(D9),"",D9+E9)</f>
        <v>196</v>
      </c>
      <c r="H9" s="24">
        <f>IF(ISNUMBER(G9),IF(G9&gt;Q9,1,IF(G9=Q9,0.5,0)),"")</f>
        <v>0</v>
      </c>
      <c r="I9" s="25">
        <f>IF(COUNT(Q12),SUM(G12-Q12),"")</f>
        <v>-11</v>
      </c>
      <c r="J9" s="1"/>
      <c r="K9" s="264"/>
      <c r="L9" s="265"/>
      <c r="M9" s="20">
        <v>2</v>
      </c>
      <c r="N9" s="21">
        <v>148</v>
      </c>
      <c r="O9" s="22">
        <v>69</v>
      </c>
      <c r="P9" s="22">
        <v>2</v>
      </c>
      <c r="Q9" s="23">
        <f>IF(ISBLANK(N9),"",N9+O9)</f>
        <v>217</v>
      </c>
      <c r="R9" s="24">
        <f>IF(ISNUMBER(Q9),IF(G9&lt;Q9,1,IF(G9=Q9,0.5,0)),"")</f>
        <v>1</v>
      </c>
      <c r="S9" s="19"/>
    </row>
    <row r="10" spans="1:28" ht="9.9499999999999993" customHeight="1" thickTop="1">
      <c r="A10" s="268" t="s">
        <v>24</v>
      </c>
      <c r="B10" s="269"/>
      <c r="C10" s="26"/>
      <c r="D10" s="27"/>
      <c r="E10" s="27"/>
      <c r="F10" s="27"/>
      <c r="G10" s="27"/>
      <c r="H10" s="27"/>
      <c r="I10" s="28"/>
      <c r="J10" s="1"/>
      <c r="K10" s="268" t="s">
        <v>25</v>
      </c>
      <c r="L10" s="269"/>
      <c r="M10" s="26"/>
      <c r="N10" s="27"/>
      <c r="O10" s="27"/>
      <c r="P10" s="27"/>
      <c r="Q10" s="27"/>
      <c r="R10" s="27"/>
      <c r="S10" s="28"/>
    </row>
    <row r="11" spans="1:28" ht="9.9499999999999993" customHeight="1" thickBot="1">
      <c r="A11" s="270"/>
      <c r="B11" s="271"/>
      <c r="C11" s="29"/>
      <c r="D11" s="30"/>
      <c r="E11" s="30"/>
      <c r="F11" s="30"/>
      <c r="G11" s="31"/>
      <c r="H11" s="31"/>
      <c r="I11" s="245">
        <f>IF(ISNUMBER(G12),IF(G12&gt;Q12,1,IF(G12=Q12,0.5,0)),"")</f>
        <v>0</v>
      </c>
      <c r="J11" s="1"/>
      <c r="K11" s="270"/>
      <c r="L11" s="271"/>
      <c r="M11" s="29"/>
      <c r="N11" s="30"/>
      <c r="O11" s="30"/>
      <c r="P11" s="30"/>
      <c r="Q11" s="31"/>
      <c r="R11" s="31"/>
      <c r="S11" s="245">
        <f>IF(ISNUMBER(Q12),IF(G12&lt;Q12,1,IF(G12=Q12,0.5,0)),"")</f>
        <v>1</v>
      </c>
    </row>
    <row r="12" spans="1:28" ht="15.95" customHeight="1" thickBot="1">
      <c r="A12" s="247">
        <v>9891</v>
      </c>
      <c r="B12" s="248"/>
      <c r="C12" s="32" t="s">
        <v>18</v>
      </c>
      <c r="D12" s="33">
        <f>IF(ISNUMBER(D8),SUM(D8:D11),"")</f>
        <v>295</v>
      </c>
      <c r="E12" s="34">
        <f>IF(ISNUMBER(E8),SUM(E8:E11),"")</f>
        <v>103</v>
      </c>
      <c r="F12" s="35">
        <f>IF(ISNUMBER(F8),SUM(F8:F11),"")</f>
        <v>15</v>
      </c>
      <c r="G12" s="36">
        <f>IF(ISNUMBER(G8),SUM(G8:G11),"")</f>
        <v>398</v>
      </c>
      <c r="H12" s="37">
        <f>IF(ISNUMBER($G12),SUM(H8:H11),"")</f>
        <v>1</v>
      </c>
      <c r="I12" s="246"/>
      <c r="J12" s="1"/>
      <c r="K12" s="249">
        <v>20143</v>
      </c>
      <c r="L12" s="248"/>
      <c r="M12" s="32" t="s">
        <v>18</v>
      </c>
      <c r="N12" s="33">
        <f>IF(ISNUMBER(N8),SUM(N8:N11),"")</f>
        <v>279</v>
      </c>
      <c r="O12" s="34">
        <f>IF(ISNUMBER(O8),SUM(O8:O11),"")</f>
        <v>130</v>
      </c>
      <c r="P12" s="35">
        <f>IF(ISNUMBER(P8),SUM(P8:P11),"")</f>
        <v>9</v>
      </c>
      <c r="Q12" s="36">
        <f>IF(ISNUMBER(Q8),SUM(Q8:Q11),"")</f>
        <v>409</v>
      </c>
      <c r="R12" s="37">
        <f>IF(ISNUMBER($Q12),SUM(R7:R11),"")</f>
        <v>1</v>
      </c>
      <c r="S12" s="246"/>
    </row>
    <row r="13" spans="1:28" ht="12.95" customHeight="1" thickTop="1">
      <c r="A13" s="262" t="s">
        <v>26</v>
      </c>
      <c r="B13" s="263"/>
      <c r="C13" s="13">
        <v>1</v>
      </c>
      <c r="D13" s="38">
        <v>128</v>
      </c>
      <c r="E13" s="39">
        <v>51</v>
      </c>
      <c r="F13" s="39">
        <v>9</v>
      </c>
      <c r="G13" s="40">
        <f>IF(ISBLANK(D13),"",D13+E13)</f>
        <v>179</v>
      </c>
      <c r="H13" s="17">
        <f>IF(ISNUMBER(G13),IF(G13&gt;Q13,1,IF(G13=Q13,0.5,0)),"")</f>
        <v>0</v>
      </c>
      <c r="I13" s="266">
        <f>IF(COUNT(Q17),SUM(I9+G17-Q17),"")</f>
        <v>-59</v>
      </c>
      <c r="J13" s="1"/>
      <c r="K13" s="262" t="s">
        <v>27</v>
      </c>
      <c r="L13" s="263"/>
      <c r="M13" s="13">
        <v>1</v>
      </c>
      <c r="N13" s="38">
        <v>156</v>
      </c>
      <c r="O13" s="39">
        <v>54</v>
      </c>
      <c r="P13" s="39">
        <v>4</v>
      </c>
      <c r="Q13" s="40">
        <f>IF(ISBLANK(N13),"",N13+O13)</f>
        <v>210</v>
      </c>
      <c r="R13" s="17">
        <f>IF(ISNUMBER(Q13),IF(G13&lt;Q13,1,IF(G13=Q13,0.5,0)),"")</f>
        <v>1</v>
      </c>
      <c r="S13" s="19"/>
    </row>
    <row r="14" spans="1:28" ht="12.95" customHeight="1" thickBot="1">
      <c r="A14" s="264"/>
      <c r="B14" s="265"/>
      <c r="C14" s="20">
        <v>2</v>
      </c>
      <c r="D14" s="21">
        <v>144</v>
      </c>
      <c r="E14" s="22">
        <v>63</v>
      </c>
      <c r="F14" s="22">
        <v>5</v>
      </c>
      <c r="G14" s="23">
        <f>IF(ISBLANK(D14),"",D14+E14)</f>
        <v>207</v>
      </c>
      <c r="H14" s="24">
        <f>IF(ISNUMBER(G14),IF(G14&gt;Q14,1,IF(G14=Q14,0.5,0)),"")</f>
        <v>0</v>
      </c>
      <c r="I14" s="267"/>
      <c r="J14" s="1"/>
      <c r="K14" s="264"/>
      <c r="L14" s="265"/>
      <c r="M14" s="20">
        <v>2</v>
      </c>
      <c r="N14" s="21">
        <v>146</v>
      </c>
      <c r="O14" s="22">
        <v>78</v>
      </c>
      <c r="P14" s="22">
        <v>5</v>
      </c>
      <c r="Q14" s="23">
        <f>IF(ISBLANK(N14),"",N14+O14)</f>
        <v>224</v>
      </c>
      <c r="R14" s="24">
        <f>IF(ISNUMBER(Q14),IF(G14&lt;Q14,1,IF(G14=Q14,0.5,0)),"")</f>
        <v>1</v>
      </c>
      <c r="S14" s="19"/>
    </row>
    <row r="15" spans="1:28" ht="9.9499999999999993" customHeight="1" thickTop="1">
      <c r="A15" s="268" t="s">
        <v>28</v>
      </c>
      <c r="B15" s="269"/>
      <c r="C15" s="26"/>
      <c r="D15" s="27"/>
      <c r="E15" s="27"/>
      <c r="F15" s="27"/>
      <c r="G15" s="27"/>
      <c r="H15" s="27"/>
      <c r="I15" s="28"/>
      <c r="J15" s="1"/>
      <c r="K15" s="268" t="s">
        <v>29</v>
      </c>
      <c r="L15" s="269"/>
      <c r="M15" s="26"/>
      <c r="N15" s="27"/>
      <c r="O15" s="27"/>
      <c r="P15" s="27"/>
      <c r="Q15" s="27"/>
      <c r="R15" s="27"/>
      <c r="S15" s="28"/>
    </row>
    <row r="16" spans="1:28" ht="9.9499999999999993" customHeight="1" thickBot="1">
      <c r="A16" s="270"/>
      <c r="B16" s="271"/>
      <c r="C16" s="29"/>
      <c r="D16" s="30"/>
      <c r="E16" s="30"/>
      <c r="F16" s="30"/>
      <c r="G16" s="31"/>
      <c r="H16" s="31"/>
      <c r="I16" s="245">
        <f>IF(ISNUMBER(G17),IF(G17&gt;Q17,1,IF(G17=Q17,0.5,0)),"")</f>
        <v>0</v>
      </c>
      <c r="J16" s="1"/>
      <c r="K16" s="270"/>
      <c r="L16" s="271"/>
      <c r="M16" s="29"/>
      <c r="N16" s="30"/>
      <c r="O16" s="30"/>
      <c r="P16" s="30"/>
      <c r="Q16" s="31"/>
      <c r="R16" s="31"/>
      <c r="S16" s="245">
        <f>IF(ISNUMBER(Q17),IF(G17&lt;Q17,1,IF(G17=Q17,0.5,0)),"")</f>
        <v>1</v>
      </c>
    </row>
    <row r="17" spans="1:19" ht="15.95" customHeight="1" thickBot="1">
      <c r="A17" s="249">
        <v>865</v>
      </c>
      <c r="B17" s="248"/>
      <c r="C17" s="32" t="s">
        <v>18</v>
      </c>
      <c r="D17" s="33">
        <f>IF(ISNUMBER(D13),SUM(D13:D16),"")</f>
        <v>272</v>
      </c>
      <c r="E17" s="34">
        <f>IF(ISNUMBER(E13),SUM(E13:E16),"")</f>
        <v>114</v>
      </c>
      <c r="F17" s="35">
        <f>IF(ISNUMBER(F13),SUM(F13:F16),"")</f>
        <v>14</v>
      </c>
      <c r="G17" s="36">
        <f>IF(ISNUMBER(G13),SUM(G13:G16),"")</f>
        <v>386</v>
      </c>
      <c r="H17" s="37">
        <f>IF(ISNUMBER($G17),SUM(H13:H16),"")</f>
        <v>0</v>
      </c>
      <c r="I17" s="246"/>
      <c r="J17" s="1"/>
      <c r="K17" s="249">
        <v>20146</v>
      </c>
      <c r="L17" s="248"/>
      <c r="M17" s="32" t="s">
        <v>18</v>
      </c>
      <c r="N17" s="33">
        <f>IF(ISNUMBER(N13),SUM(N13:N16),"")</f>
        <v>302</v>
      </c>
      <c r="O17" s="34">
        <f>IF(ISNUMBER(O13),SUM(O13:O16),"")</f>
        <v>132</v>
      </c>
      <c r="P17" s="35">
        <f>IF(ISNUMBER(P13),SUM(P13:P16),"")</f>
        <v>9</v>
      </c>
      <c r="Q17" s="36">
        <f>IF(ISNUMBER(Q13),SUM(Q13:Q16),"")</f>
        <v>434</v>
      </c>
      <c r="R17" s="37">
        <f>IF(ISNUMBER($Q17),SUM(R13:R16),"")</f>
        <v>2</v>
      </c>
      <c r="S17" s="246"/>
    </row>
    <row r="18" spans="1:19" ht="12.95" customHeight="1" thickTop="1">
      <c r="A18" s="262" t="s">
        <v>30</v>
      </c>
      <c r="B18" s="263"/>
      <c r="C18" s="13">
        <v>1</v>
      </c>
      <c r="D18" s="38">
        <v>146</v>
      </c>
      <c r="E18" s="39">
        <v>53</v>
      </c>
      <c r="F18" s="39">
        <v>7</v>
      </c>
      <c r="G18" s="40">
        <f>IF(ISBLANK(D18),"",D18+E18)</f>
        <v>199</v>
      </c>
      <c r="H18" s="17">
        <f>IF(ISNUMBER(G18),IF(G18&gt;Q18,1,IF(G18=Q18,0.5,0)),"")</f>
        <v>1</v>
      </c>
      <c r="I18" s="266">
        <f>IF(COUNT(Q22),SUM(I13+G22-Q22),"")</f>
        <v>-44</v>
      </c>
      <c r="J18" s="1"/>
      <c r="K18" s="262" t="s">
        <v>31</v>
      </c>
      <c r="L18" s="263"/>
      <c r="M18" s="13">
        <v>1</v>
      </c>
      <c r="N18" s="38">
        <v>132</v>
      </c>
      <c r="O18" s="39">
        <v>52</v>
      </c>
      <c r="P18" s="39">
        <v>4</v>
      </c>
      <c r="Q18" s="40">
        <f>IF(ISBLANK(N18),"",N18+O18)</f>
        <v>184</v>
      </c>
      <c r="R18" s="17">
        <f>IF(ISNUMBER(Q18),IF(G18&lt;Q18,1,IF(G18=Q18,0.5,0)),"")</f>
        <v>0</v>
      </c>
      <c r="S18" s="19"/>
    </row>
    <row r="19" spans="1:19" ht="12.95" customHeight="1" thickBot="1">
      <c r="A19" s="264"/>
      <c r="B19" s="265"/>
      <c r="C19" s="20">
        <v>2</v>
      </c>
      <c r="D19" s="21">
        <v>126</v>
      </c>
      <c r="E19" s="22">
        <v>57</v>
      </c>
      <c r="F19" s="22">
        <v>6</v>
      </c>
      <c r="G19" s="23">
        <f>IF(ISBLANK(D19),"",D19+E19)</f>
        <v>183</v>
      </c>
      <c r="H19" s="24">
        <f>IF(ISNUMBER(G19),IF(G19&gt;Q19,1,IF(G19=Q19,0.5,0)),"")</f>
        <v>0.5</v>
      </c>
      <c r="I19" s="267"/>
      <c r="J19" s="1"/>
      <c r="K19" s="264"/>
      <c r="L19" s="265"/>
      <c r="M19" s="20">
        <v>2</v>
      </c>
      <c r="N19" s="21">
        <v>139</v>
      </c>
      <c r="O19" s="22">
        <v>44</v>
      </c>
      <c r="P19" s="22">
        <v>11</v>
      </c>
      <c r="Q19" s="23">
        <f>IF(ISBLANK(N19),"",N19+O19)</f>
        <v>183</v>
      </c>
      <c r="R19" s="24">
        <f>IF(ISNUMBER(Q19),IF(G19&lt;Q19,1,IF(G19=Q19,0.5,0)),"")</f>
        <v>0.5</v>
      </c>
      <c r="S19" s="19"/>
    </row>
    <row r="20" spans="1:19" ht="9.9499999999999993" customHeight="1" thickTop="1">
      <c r="A20" s="268" t="s">
        <v>32</v>
      </c>
      <c r="B20" s="269"/>
      <c r="C20" s="26"/>
      <c r="D20" s="27"/>
      <c r="E20" s="27"/>
      <c r="F20" s="27"/>
      <c r="G20" s="27"/>
      <c r="H20" s="27"/>
      <c r="I20" s="28"/>
      <c r="J20" s="1"/>
      <c r="K20" s="268" t="s">
        <v>32</v>
      </c>
      <c r="L20" s="269"/>
      <c r="M20" s="26"/>
      <c r="N20" s="27"/>
      <c r="O20" s="27"/>
      <c r="P20" s="27"/>
      <c r="Q20" s="27"/>
      <c r="R20" s="27"/>
      <c r="S20" s="28"/>
    </row>
    <row r="21" spans="1:19" ht="9.9499999999999993" customHeight="1" thickBot="1">
      <c r="A21" s="270"/>
      <c r="B21" s="271"/>
      <c r="C21" s="29"/>
      <c r="D21" s="30"/>
      <c r="E21" s="30"/>
      <c r="F21" s="30"/>
      <c r="G21" s="31"/>
      <c r="H21" s="31"/>
      <c r="I21" s="245">
        <f>IF(ISNUMBER(G22),IF(G22&gt;Q22,1,IF(G22=Q22,0.5,0)),"")</f>
        <v>1</v>
      </c>
      <c r="J21" s="1"/>
      <c r="K21" s="270"/>
      <c r="L21" s="271"/>
      <c r="M21" s="29"/>
      <c r="N21" s="30"/>
      <c r="O21" s="30"/>
      <c r="P21" s="30"/>
      <c r="Q21" s="31"/>
      <c r="R21" s="31"/>
      <c r="S21" s="245">
        <f>IF(ISNUMBER(Q22),IF(G22&lt;Q22,1,IF(G22=Q22,0.5,0)),"")</f>
        <v>0</v>
      </c>
    </row>
    <row r="22" spans="1:19" ht="15.95" customHeight="1" thickBot="1">
      <c r="A22" s="249">
        <v>22753</v>
      </c>
      <c r="B22" s="248"/>
      <c r="C22" s="32" t="s">
        <v>18</v>
      </c>
      <c r="D22" s="33">
        <f>IF(ISNUMBER(D18),SUM(D18:D21),"")</f>
        <v>272</v>
      </c>
      <c r="E22" s="34">
        <f>IF(ISNUMBER(E18),SUM(E18:E21),"")</f>
        <v>110</v>
      </c>
      <c r="F22" s="35">
        <f>IF(ISNUMBER(F18),SUM(F18:F21),"")</f>
        <v>13</v>
      </c>
      <c r="G22" s="36">
        <f>IF(ISNUMBER(G18),SUM(G18:G21),"")</f>
        <v>382</v>
      </c>
      <c r="H22" s="37">
        <f>IF(ISNUMBER($G22),SUM(H18:H21),"")</f>
        <v>1.5</v>
      </c>
      <c r="I22" s="246"/>
      <c r="J22" s="1"/>
      <c r="K22" s="249">
        <v>20148</v>
      </c>
      <c r="L22" s="248"/>
      <c r="M22" s="32" t="s">
        <v>18</v>
      </c>
      <c r="N22" s="33">
        <f>IF(ISNUMBER(N18),SUM(N18:N21),"")</f>
        <v>271</v>
      </c>
      <c r="O22" s="34">
        <f>IF(ISNUMBER(O18),SUM(O18:O21),"")</f>
        <v>96</v>
      </c>
      <c r="P22" s="35">
        <f>IF(ISNUMBER(P18),SUM(P18:P21),"")</f>
        <v>15</v>
      </c>
      <c r="Q22" s="36">
        <f>IF(ISNUMBER(Q18),SUM(Q18:Q21),"")</f>
        <v>367</v>
      </c>
      <c r="R22" s="37">
        <f>IF(ISNUMBER($Q22),SUM(R18:R21),"")</f>
        <v>0.5</v>
      </c>
      <c r="S22" s="246"/>
    </row>
    <row r="23" spans="1:19" ht="12.95" customHeight="1" thickTop="1">
      <c r="A23" s="262" t="s">
        <v>33</v>
      </c>
      <c r="B23" s="263"/>
      <c r="C23" s="13">
        <v>1</v>
      </c>
      <c r="D23" s="38">
        <v>131</v>
      </c>
      <c r="E23" s="39">
        <v>54</v>
      </c>
      <c r="F23" s="39">
        <v>6</v>
      </c>
      <c r="G23" s="40">
        <f>IF(ISBLANK(D23),"",D23+E23)</f>
        <v>185</v>
      </c>
      <c r="H23" s="17">
        <f>IF(ISNUMBER(G23),IF(G23&gt;Q23,1,IF(G23=Q23,0.5,0)),"")</f>
        <v>0</v>
      </c>
      <c r="I23" s="266">
        <f>IF(COUNT(Q27),SUM(I18+G27-Q27),"")</f>
        <v>-77</v>
      </c>
      <c r="J23" s="1"/>
      <c r="K23" s="262" t="s">
        <v>34</v>
      </c>
      <c r="L23" s="263"/>
      <c r="M23" s="13">
        <v>1</v>
      </c>
      <c r="N23" s="38">
        <v>147</v>
      </c>
      <c r="O23" s="39">
        <v>61</v>
      </c>
      <c r="P23" s="39">
        <v>3</v>
      </c>
      <c r="Q23" s="40">
        <f>IF(ISBLANK(N23),"",N23+O23)</f>
        <v>208</v>
      </c>
      <c r="R23" s="17">
        <f>IF(ISNUMBER(Q23),IF(G23&lt;Q23,1,IF(G23=Q23,0.5,0)),"")</f>
        <v>1</v>
      </c>
      <c r="S23" s="19"/>
    </row>
    <row r="24" spans="1:19" ht="12.95" customHeight="1" thickBot="1">
      <c r="A24" s="264"/>
      <c r="B24" s="265"/>
      <c r="C24" s="20">
        <v>2</v>
      </c>
      <c r="D24" s="21">
        <v>147</v>
      </c>
      <c r="E24" s="22">
        <v>43</v>
      </c>
      <c r="F24" s="22">
        <v>9</v>
      </c>
      <c r="G24" s="23">
        <f>IF(ISBLANK(D24),"",D24+E24)</f>
        <v>190</v>
      </c>
      <c r="H24" s="24">
        <f>IF(ISNUMBER(G24),IF(G24&gt;Q24,1,IF(G24=Q24,0.5,0)),"")</f>
        <v>0</v>
      </c>
      <c r="I24" s="267"/>
      <c r="J24" s="1"/>
      <c r="K24" s="264"/>
      <c r="L24" s="265"/>
      <c r="M24" s="20">
        <v>2</v>
      </c>
      <c r="N24" s="21">
        <v>146</v>
      </c>
      <c r="O24" s="22">
        <v>54</v>
      </c>
      <c r="P24" s="22">
        <v>3</v>
      </c>
      <c r="Q24" s="23">
        <f>IF(ISBLANK(N24),"",N24+O24)</f>
        <v>200</v>
      </c>
      <c r="R24" s="24">
        <f>IF(ISNUMBER(Q24),IF(G24&lt;Q24,1,IF(G24=Q24,0.5,0)),"")</f>
        <v>1</v>
      </c>
      <c r="S24" s="19"/>
    </row>
    <row r="25" spans="1:19" ht="9.9499999999999993" customHeight="1" thickTop="1">
      <c r="A25" s="268" t="s">
        <v>35</v>
      </c>
      <c r="B25" s="269"/>
      <c r="C25" s="26"/>
      <c r="D25" s="27"/>
      <c r="E25" s="27"/>
      <c r="F25" s="27"/>
      <c r="G25" s="27"/>
      <c r="H25" s="27"/>
      <c r="I25" s="28"/>
      <c r="J25" s="1"/>
      <c r="K25" s="268" t="s">
        <v>35</v>
      </c>
      <c r="L25" s="269"/>
      <c r="M25" s="26"/>
      <c r="N25" s="27"/>
      <c r="O25" s="27"/>
      <c r="P25" s="27"/>
      <c r="Q25" s="27"/>
      <c r="R25" s="27"/>
      <c r="S25" s="28"/>
    </row>
    <row r="26" spans="1:19" ht="9.9499999999999993" customHeight="1" thickBot="1">
      <c r="A26" s="270"/>
      <c r="B26" s="271"/>
      <c r="C26" s="29"/>
      <c r="D26" s="30"/>
      <c r="E26" s="30"/>
      <c r="F26" s="30"/>
      <c r="G26" s="31"/>
      <c r="H26" s="31"/>
      <c r="I26" s="245">
        <f>IF(ISNUMBER(G27),IF(G27&gt;Q27,1,IF(G27=Q27,0.5,0)),"")</f>
        <v>0</v>
      </c>
      <c r="J26" s="1"/>
      <c r="K26" s="270"/>
      <c r="L26" s="271"/>
      <c r="M26" s="29"/>
      <c r="N26" s="30"/>
      <c r="O26" s="30"/>
      <c r="P26" s="30"/>
      <c r="Q26" s="31"/>
      <c r="R26" s="31"/>
      <c r="S26" s="245">
        <f>IF(ISNUMBER(Q27),IF(G27&lt;Q27,1,IF(G27=Q27,0.5,0)),"")</f>
        <v>1</v>
      </c>
    </row>
    <row r="27" spans="1:19" ht="15.95" customHeight="1" thickBot="1">
      <c r="A27" s="249">
        <v>894</v>
      </c>
      <c r="B27" s="248"/>
      <c r="C27" s="32" t="s">
        <v>18</v>
      </c>
      <c r="D27" s="33">
        <f>IF(ISNUMBER(D23),SUM(D23:D26),"")</f>
        <v>278</v>
      </c>
      <c r="E27" s="34">
        <f>IF(ISNUMBER(E23),SUM(E23:E26),"")</f>
        <v>97</v>
      </c>
      <c r="F27" s="35">
        <f>IF(ISNUMBER(F23),SUM(F23:F26),"")</f>
        <v>15</v>
      </c>
      <c r="G27" s="36">
        <f>IF(ISNUMBER(G23),SUM(G23:G26),"")</f>
        <v>375</v>
      </c>
      <c r="H27" s="37">
        <f>IF(ISNUMBER($G27),SUM(H23:H26),"")</f>
        <v>0</v>
      </c>
      <c r="I27" s="246"/>
      <c r="J27" s="1"/>
      <c r="K27" s="249">
        <v>20149</v>
      </c>
      <c r="L27" s="248"/>
      <c r="M27" s="32" t="s">
        <v>18</v>
      </c>
      <c r="N27" s="33">
        <f>IF(ISNUMBER(N23),SUM(N23:N26),"")</f>
        <v>293</v>
      </c>
      <c r="O27" s="34">
        <f>IF(ISNUMBER(O23),SUM(O23:O26),"")</f>
        <v>115</v>
      </c>
      <c r="P27" s="35">
        <f>IF(ISNUMBER(P23),SUM(P23:P26),"")</f>
        <v>6</v>
      </c>
      <c r="Q27" s="36">
        <f>IF(ISNUMBER(Q23),SUM(Q23:Q26),"")</f>
        <v>408</v>
      </c>
      <c r="R27" s="37">
        <f>IF(ISNUMBER($Q27),SUM(R23:R26),"")</f>
        <v>2</v>
      </c>
      <c r="S27" s="246"/>
    </row>
    <row r="28" spans="1:19" ht="12.95" customHeight="1" thickTop="1">
      <c r="A28" s="262" t="s">
        <v>36</v>
      </c>
      <c r="B28" s="263"/>
      <c r="C28" s="13">
        <v>1</v>
      </c>
      <c r="D28" s="38">
        <v>158</v>
      </c>
      <c r="E28" s="39">
        <v>62</v>
      </c>
      <c r="F28" s="39">
        <v>4</v>
      </c>
      <c r="G28" s="40">
        <f>IF(ISBLANK(D28),"",D28+E28)</f>
        <v>220</v>
      </c>
      <c r="H28" s="17">
        <f>IF(ISNUMBER(G28),IF(G28&gt;Q28,1,IF(G28=Q28,0.5,0)),"")</f>
        <v>1</v>
      </c>
      <c r="I28" s="266">
        <f>IF(COUNT(Q32),SUM(I23+G32-Q32),"")</f>
        <v>-5</v>
      </c>
      <c r="J28" s="1"/>
      <c r="K28" s="262" t="s">
        <v>37</v>
      </c>
      <c r="L28" s="263"/>
      <c r="M28" s="13">
        <v>1</v>
      </c>
      <c r="N28" s="38">
        <v>112</v>
      </c>
      <c r="O28" s="39">
        <v>35</v>
      </c>
      <c r="P28" s="39">
        <v>15</v>
      </c>
      <c r="Q28" s="40">
        <f>IF(ISBLANK(N28),"",N28+O28)</f>
        <v>147</v>
      </c>
      <c r="R28" s="17">
        <f>IF(ISNUMBER(Q28),IF(G28&lt;Q28,1,IF(G28=Q28,0.5,0)),"")</f>
        <v>0</v>
      </c>
      <c r="S28" s="19"/>
    </row>
    <row r="29" spans="1:19" ht="12.95" customHeight="1" thickBot="1">
      <c r="A29" s="264"/>
      <c r="B29" s="265"/>
      <c r="C29" s="20">
        <v>2</v>
      </c>
      <c r="D29" s="21">
        <v>124</v>
      </c>
      <c r="E29" s="22">
        <v>78</v>
      </c>
      <c r="F29" s="22">
        <v>3</v>
      </c>
      <c r="G29" s="23">
        <f>IF(ISBLANK(D29),"",D29+E29)</f>
        <v>202</v>
      </c>
      <c r="H29" s="24">
        <f>IF(ISNUMBER(G29),IF(G29&gt;Q29,1,IF(G29=Q29,0.5,0)),"")</f>
        <v>0</v>
      </c>
      <c r="I29" s="267"/>
      <c r="J29" s="1"/>
      <c r="K29" s="264"/>
      <c r="L29" s="265"/>
      <c r="M29" s="20">
        <v>2</v>
      </c>
      <c r="N29" s="21">
        <v>132</v>
      </c>
      <c r="O29" s="22">
        <v>71</v>
      </c>
      <c r="P29" s="22">
        <v>4</v>
      </c>
      <c r="Q29" s="23">
        <f>IF(ISBLANK(N29),"",N29+O29)</f>
        <v>203</v>
      </c>
      <c r="R29" s="24">
        <f>IF(ISNUMBER(Q29),IF(G29&lt;Q29,1,IF(G29=Q29,0.5,0)),"")</f>
        <v>1</v>
      </c>
      <c r="S29" s="19"/>
    </row>
    <row r="30" spans="1:19" ht="9.9499999999999993" customHeight="1" thickTop="1">
      <c r="A30" s="268" t="s">
        <v>38</v>
      </c>
      <c r="B30" s="269"/>
      <c r="C30" s="26"/>
      <c r="D30" s="27"/>
      <c r="E30" s="27"/>
      <c r="F30" s="27"/>
      <c r="G30" s="27"/>
      <c r="H30" s="27"/>
      <c r="I30" s="28"/>
      <c r="J30" s="1"/>
      <c r="K30" s="268" t="s">
        <v>39</v>
      </c>
      <c r="L30" s="269"/>
      <c r="M30" s="26"/>
      <c r="N30" s="27"/>
      <c r="O30" s="27"/>
      <c r="P30" s="27"/>
      <c r="Q30" s="27"/>
      <c r="R30" s="27"/>
      <c r="S30" s="28"/>
    </row>
    <row r="31" spans="1:19" ht="9.9499999999999993" customHeight="1" thickBot="1">
      <c r="A31" s="270"/>
      <c r="B31" s="271"/>
      <c r="C31" s="29"/>
      <c r="D31" s="30"/>
      <c r="E31" s="30"/>
      <c r="F31" s="30"/>
      <c r="G31" s="31"/>
      <c r="H31" s="31"/>
      <c r="I31" s="245">
        <f>IF(ISNUMBER(G32),IF(G32&gt;Q32,1,IF(G32=Q32,0.5,0)),"")</f>
        <v>1</v>
      </c>
      <c r="J31" s="1"/>
      <c r="K31" s="270"/>
      <c r="L31" s="271"/>
      <c r="M31" s="29"/>
      <c r="N31" s="30"/>
      <c r="O31" s="30"/>
      <c r="P31" s="30"/>
      <c r="Q31" s="31"/>
      <c r="R31" s="31"/>
      <c r="S31" s="245">
        <f>IF(ISNUMBER(Q32),IF(G32&lt;Q32,1,IF(G32=Q32,0.5,0)),"")</f>
        <v>0</v>
      </c>
    </row>
    <row r="32" spans="1:19" ht="15.95" customHeight="1" thickBot="1">
      <c r="A32" s="249">
        <v>10877</v>
      </c>
      <c r="B32" s="248"/>
      <c r="C32" s="32" t="s">
        <v>18</v>
      </c>
      <c r="D32" s="33">
        <f>IF(ISNUMBER(D28),SUM(D28:D31),"")</f>
        <v>282</v>
      </c>
      <c r="E32" s="34">
        <f>IF(ISNUMBER(E28),SUM(E28:E31),"")</f>
        <v>140</v>
      </c>
      <c r="F32" s="35">
        <f>IF(ISNUMBER(F28),SUM(F28:F31),"")</f>
        <v>7</v>
      </c>
      <c r="G32" s="36">
        <f>IF(ISNUMBER(G28),SUM(G28:G31),"")</f>
        <v>422</v>
      </c>
      <c r="H32" s="37">
        <f>IF(ISNUMBER($G32),SUM(H28:H31),"")</f>
        <v>1</v>
      </c>
      <c r="I32" s="246"/>
      <c r="J32" s="1"/>
      <c r="K32" s="249">
        <v>20150</v>
      </c>
      <c r="L32" s="248"/>
      <c r="M32" s="32" t="s">
        <v>18</v>
      </c>
      <c r="N32" s="33">
        <f>IF(ISNUMBER(N28),SUM(N28:N31),"")</f>
        <v>244</v>
      </c>
      <c r="O32" s="34">
        <f>IF(ISNUMBER(O28),SUM(O28:O31),"")</f>
        <v>106</v>
      </c>
      <c r="P32" s="35">
        <f>IF(ISNUMBER(P28),SUM(P28:P31),"")</f>
        <v>19</v>
      </c>
      <c r="Q32" s="36">
        <f>IF(ISNUMBER(Q28),SUM(Q28:Q31),"")</f>
        <v>350</v>
      </c>
      <c r="R32" s="37">
        <f>IF(ISNUMBER($Q32),SUM(R28:R31),"")</f>
        <v>1</v>
      </c>
      <c r="S32" s="246"/>
    </row>
    <row r="33" spans="1:27" ht="12.95" customHeight="1" thickTop="1">
      <c r="A33" s="262" t="s">
        <v>40</v>
      </c>
      <c r="B33" s="263"/>
      <c r="C33" s="13">
        <v>1</v>
      </c>
      <c r="D33" s="38">
        <v>148</v>
      </c>
      <c r="E33" s="39">
        <v>53</v>
      </c>
      <c r="F33" s="39">
        <v>6</v>
      </c>
      <c r="G33" s="40">
        <f>IF(ISBLANK(D33),"",D33+E33)</f>
        <v>201</v>
      </c>
      <c r="H33" s="17">
        <f>IF(ISNUMBER(G33),IF(G33&gt;Q33,1,IF(G33=Q33,0.5,0)),"")</f>
        <v>1</v>
      </c>
      <c r="I33" s="266">
        <f>IF(COUNT(Q37),SUM(I28+G37-Q37),"")</f>
        <v>54</v>
      </c>
      <c r="J33" s="1"/>
      <c r="K33" s="262" t="s">
        <v>41</v>
      </c>
      <c r="L33" s="263"/>
      <c r="M33" s="13">
        <v>1</v>
      </c>
      <c r="N33" s="38">
        <v>132</v>
      </c>
      <c r="O33" s="39">
        <v>34</v>
      </c>
      <c r="P33" s="39">
        <v>12</v>
      </c>
      <c r="Q33" s="40">
        <f>IF(ISBLANK(N33),"",N33+O33)</f>
        <v>166</v>
      </c>
      <c r="R33" s="17">
        <f>IF(ISNUMBER(Q33),IF(G33&lt;Q33,1,IF(G33=Q33,0.5,0)),"")</f>
        <v>0</v>
      </c>
      <c r="S33" s="19"/>
    </row>
    <row r="34" spans="1:27" ht="12.95" customHeight="1" thickBot="1">
      <c r="A34" s="264"/>
      <c r="B34" s="265"/>
      <c r="C34" s="20">
        <v>2</v>
      </c>
      <c r="D34" s="21">
        <v>136</v>
      </c>
      <c r="E34" s="22">
        <v>54</v>
      </c>
      <c r="F34" s="22">
        <v>8</v>
      </c>
      <c r="G34" s="23">
        <f>IF(ISBLANK(D34),"",D34+E34)</f>
        <v>190</v>
      </c>
      <c r="H34" s="24">
        <f>IF(ISNUMBER(G34),IF(G34&gt;Q34,1,IF(G34=Q34,0.5,0)),"")</f>
        <v>1</v>
      </c>
      <c r="I34" s="267"/>
      <c r="J34" s="1"/>
      <c r="K34" s="264"/>
      <c r="L34" s="265"/>
      <c r="M34" s="20">
        <v>2</v>
      </c>
      <c r="N34" s="21">
        <v>131</v>
      </c>
      <c r="O34" s="22">
        <v>35</v>
      </c>
      <c r="P34" s="22">
        <v>11</v>
      </c>
      <c r="Q34" s="23">
        <f>IF(ISBLANK(N34),"",N34+O34)</f>
        <v>166</v>
      </c>
      <c r="R34" s="24">
        <f>IF(ISNUMBER(Q34),IF(G34&lt;Q34,1,IF(G34=Q34,0.5,0)),"")</f>
        <v>0</v>
      </c>
      <c r="S34" s="19"/>
    </row>
    <row r="35" spans="1:27" ht="9.9499999999999993" customHeight="1" thickTop="1">
      <c r="A35" s="268" t="s">
        <v>42</v>
      </c>
      <c r="B35" s="269"/>
      <c r="C35" s="26"/>
      <c r="D35" s="27"/>
      <c r="E35" s="27"/>
      <c r="F35" s="27"/>
      <c r="G35" s="27"/>
      <c r="H35" s="27"/>
      <c r="I35" s="28"/>
      <c r="J35" s="1"/>
      <c r="K35" s="268" t="s">
        <v>43</v>
      </c>
      <c r="L35" s="269"/>
      <c r="M35" s="26"/>
      <c r="N35" s="27"/>
      <c r="O35" s="27"/>
      <c r="P35" s="27"/>
      <c r="Q35" s="27"/>
      <c r="R35" s="27"/>
      <c r="S35" s="28"/>
    </row>
    <row r="36" spans="1:27" ht="9.9499999999999993" customHeight="1" thickBot="1">
      <c r="A36" s="270"/>
      <c r="B36" s="271"/>
      <c r="C36" s="29"/>
      <c r="D36" s="30"/>
      <c r="E36" s="30"/>
      <c r="F36" s="30"/>
      <c r="G36" s="31"/>
      <c r="H36" s="31"/>
      <c r="I36" s="245">
        <f>IF(ISNUMBER(G37),IF(G37&gt;Q37,1,IF(G37=Q37,0.5,0)),"")</f>
        <v>1</v>
      </c>
      <c r="J36" s="1"/>
      <c r="K36" s="270"/>
      <c r="L36" s="271"/>
      <c r="M36" s="29"/>
      <c r="N36" s="30"/>
      <c r="O36" s="30"/>
      <c r="P36" s="30"/>
      <c r="Q36" s="31"/>
      <c r="R36" s="31"/>
      <c r="S36" s="245">
        <f>IF(ISNUMBER(Q37),IF(G37&lt;Q37,1,IF(G37=Q37,0.5,0)),"")</f>
        <v>0</v>
      </c>
    </row>
    <row r="37" spans="1:27" ht="15.95" customHeight="1" thickBot="1">
      <c r="A37" s="278">
        <v>16840</v>
      </c>
      <c r="B37" s="279"/>
      <c r="C37" s="32" t="s">
        <v>18</v>
      </c>
      <c r="D37" s="33">
        <f>IF(ISNUMBER(D33),SUM(D33:D36),"")</f>
        <v>284</v>
      </c>
      <c r="E37" s="34">
        <f>IF(ISNUMBER(E33),SUM(E33:E36),"")</f>
        <v>107</v>
      </c>
      <c r="F37" s="35">
        <f>IF(ISNUMBER(F33),SUM(F33:F36),"")</f>
        <v>14</v>
      </c>
      <c r="G37" s="36">
        <f>IF(ISNUMBER(G33),SUM(G33:G36),"")</f>
        <v>391</v>
      </c>
      <c r="H37" s="37">
        <f>IF(ISNUMBER($G37),SUM(H33:H36),"")</f>
        <v>2</v>
      </c>
      <c r="I37" s="246"/>
      <c r="J37" s="1"/>
      <c r="K37" s="278">
        <v>20145</v>
      </c>
      <c r="L37" s="279"/>
      <c r="M37" s="32" t="s">
        <v>18</v>
      </c>
      <c r="N37" s="33">
        <f>IF(ISNUMBER(N33),SUM(N33:N36),"")</f>
        <v>263</v>
      </c>
      <c r="O37" s="34">
        <f>IF(ISNUMBER(O33),SUM(O33:O36),"")</f>
        <v>69</v>
      </c>
      <c r="P37" s="35">
        <f>IF(ISNUMBER(P33),SUM(P33:P36),"")</f>
        <v>23</v>
      </c>
      <c r="Q37" s="36">
        <f>IF(ISNUMBER(Q33),SUM(Q33:Q36),"")</f>
        <v>332</v>
      </c>
      <c r="R37" s="37">
        <f>IF(ISNUMBER($Q37),SUM(R33:R36),"")</f>
        <v>0</v>
      </c>
      <c r="S37" s="246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41"/>
      <c r="B39" s="42"/>
      <c r="C39" s="43" t="s">
        <v>44</v>
      </c>
      <c r="D39" s="44">
        <f>IF(ISNUMBER(D12),SUM(D12,D17,D22,D27,D32,D37),"")</f>
        <v>1683</v>
      </c>
      <c r="E39" s="45">
        <f>IF(ISNUMBER(E12),SUM(E12,E17,E22,E27,E32,E37),"")</f>
        <v>671</v>
      </c>
      <c r="F39" s="46">
        <f>IF(ISNUMBER(F12),SUM(F12,F17,F22,F27,F32,F37),"")</f>
        <v>78</v>
      </c>
      <c r="G39" s="47">
        <f>IF(ISNUMBER(G12),SUM(G12,G17,G22,G27,G32,G37),"")</f>
        <v>2354</v>
      </c>
      <c r="H39" s="48">
        <f>IF(ISNUMBER($G39),SUM(H12,H17,H22,H27,H32,H37),"")</f>
        <v>5.5</v>
      </c>
      <c r="I39" s="49">
        <f>IF(ISNUMBER(G39),IF(G39&gt;Q39,2,IF(G39=Q39,1,0)),"")</f>
        <v>2</v>
      </c>
      <c r="J39" s="1"/>
      <c r="K39" s="41"/>
      <c r="L39" s="42"/>
      <c r="M39" s="43" t="s">
        <v>44</v>
      </c>
      <c r="N39" s="44">
        <f>IF(ISNUMBER(N12),SUM(N12,N17,N22,N27,N32,N37),"")</f>
        <v>1652</v>
      </c>
      <c r="O39" s="45">
        <f>IF(ISNUMBER(O12),SUM(O12,O17,O22,O27,O32,O37),"")</f>
        <v>648</v>
      </c>
      <c r="P39" s="46">
        <f>IF(ISNUMBER(P12),SUM(P12,P17,P22,P27,P32,P37),"")</f>
        <v>81</v>
      </c>
      <c r="Q39" s="47">
        <f>IF(ISNUMBER(Q12),SUM(Q12,Q17,Q22,Q27,Q32,Q37),"")</f>
        <v>2300</v>
      </c>
      <c r="R39" s="48">
        <f>IF(ISNUMBER($Q39),SUM(R12,R17,R22,R27,R32,R37),"")</f>
        <v>6.5</v>
      </c>
      <c r="S39" s="49">
        <f>IF(ISNUMBER(Q39),IF(G39&lt;Q39,2,IF(G39=Q39,1,0)),"")</f>
        <v>0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50"/>
      <c r="B41" s="51" t="s">
        <v>45</v>
      </c>
      <c r="C41" s="280" t="s">
        <v>46</v>
      </c>
      <c r="D41" s="280"/>
      <c r="E41" s="280"/>
      <c r="F41" s="1"/>
      <c r="G41" s="281" t="s">
        <v>47</v>
      </c>
      <c r="H41" s="282"/>
      <c r="I41" s="52">
        <f>IF(ISNUMBER(I11),SUM(I11,I16,I21,I26,I31,I36,I39),"")</f>
        <v>5</v>
      </c>
      <c r="J41" s="1"/>
      <c r="K41" s="50"/>
      <c r="L41" s="51" t="s">
        <v>45</v>
      </c>
      <c r="M41" s="280" t="s">
        <v>48</v>
      </c>
      <c r="N41" s="280"/>
      <c r="O41" s="280"/>
      <c r="P41" s="1"/>
      <c r="Q41" s="281" t="s">
        <v>47</v>
      </c>
      <c r="R41" s="282"/>
      <c r="S41" s="52">
        <f>IF(ISNUMBER(S11),SUM(S11,S16,S21,S26,S31,S36,S39),"")</f>
        <v>3</v>
      </c>
    </row>
    <row r="42" spans="1:27" ht="20.100000000000001" customHeight="1">
      <c r="A42" s="50"/>
      <c r="B42" s="51" t="s">
        <v>49</v>
      </c>
      <c r="C42" s="272"/>
      <c r="D42" s="272"/>
      <c r="E42" s="272"/>
      <c r="F42" s="53"/>
      <c r="G42" s="53"/>
      <c r="H42" s="53"/>
      <c r="I42" s="53"/>
      <c r="J42" s="53"/>
      <c r="K42" s="50"/>
      <c r="L42" s="51" t="s">
        <v>49</v>
      </c>
      <c r="M42" s="272"/>
      <c r="N42" s="272"/>
      <c r="O42" s="272"/>
      <c r="P42" s="54"/>
      <c r="Q42" s="12"/>
      <c r="R42" s="12"/>
      <c r="S42" s="12"/>
    </row>
    <row r="43" spans="1:27" ht="20.25" customHeight="1">
      <c r="A43" s="51" t="s">
        <v>50</v>
      </c>
      <c r="B43" s="51" t="s">
        <v>51</v>
      </c>
      <c r="C43" s="273" t="s">
        <v>52</v>
      </c>
      <c r="D43" s="273"/>
      <c r="E43" s="273"/>
      <c r="F43" s="273"/>
      <c r="G43" s="273"/>
      <c r="H43" s="273"/>
      <c r="I43" s="51"/>
      <c r="J43" s="51"/>
      <c r="K43" s="51" t="s">
        <v>53</v>
      </c>
      <c r="L43" s="274"/>
      <c r="M43" s="274"/>
      <c r="N43" s="1"/>
      <c r="O43" s="51" t="s">
        <v>49</v>
      </c>
      <c r="P43" s="275"/>
      <c r="Q43" s="275"/>
      <c r="R43" s="275"/>
      <c r="S43" s="275"/>
      <c r="V43" s="55"/>
      <c r="W43" s="55"/>
      <c r="X43" s="55"/>
      <c r="Y43" s="55"/>
      <c r="Z43" s="55"/>
      <c r="AA43" s="55"/>
    </row>
    <row r="44" spans="1:27" ht="9.75" customHeight="1">
      <c r="A44" s="51"/>
      <c r="B44" s="51"/>
      <c r="C44" s="56"/>
      <c r="D44" s="56"/>
      <c r="E44" s="56"/>
      <c r="F44" s="56"/>
      <c r="G44" s="56"/>
      <c r="H44" s="56"/>
      <c r="I44" s="51"/>
      <c r="J44" s="51"/>
      <c r="K44" s="51"/>
      <c r="L44" s="53"/>
      <c r="M44" s="53"/>
      <c r="N44" s="1"/>
      <c r="O44" s="51"/>
      <c r="P44" s="56"/>
      <c r="Q44" s="56"/>
      <c r="R44" s="56"/>
      <c r="S44" s="56"/>
    </row>
    <row r="45" spans="1:27" ht="30" customHeight="1">
      <c r="A45" s="57" t="s">
        <v>54</v>
      </c>
      <c r="B45" s="1"/>
      <c r="C45" s="1"/>
      <c r="D45" s="1"/>
      <c r="E45" s="1"/>
      <c r="F45" s="58" t="str">
        <f>IF((B3=0)," ",(CONCATENATE(B3,"   vs   ",L3)))</f>
        <v>KK Konstruktiva D   vs   TJ Astra Z. Město C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59" t="s">
        <v>55</v>
      </c>
      <c r="C46" s="276" t="s">
        <v>56</v>
      </c>
      <c r="D46" s="276"/>
      <c r="E46" s="1"/>
      <c r="F46" s="1"/>
      <c r="G46" s="1"/>
      <c r="H46" s="1"/>
      <c r="I46" s="59" t="s">
        <v>57</v>
      </c>
      <c r="J46" s="277" t="s">
        <v>58</v>
      </c>
      <c r="K46" s="277"/>
      <c r="L46" s="1"/>
      <c r="M46" s="1"/>
      <c r="N46" s="1"/>
      <c r="O46" s="1"/>
      <c r="P46" s="1"/>
    </row>
    <row r="47" spans="1:27" ht="20.100000000000001" customHeight="1">
      <c r="A47" s="1"/>
      <c r="B47" s="59" t="s">
        <v>59</v>
      </c>
      <c r="C47" s="288" t="s">
        <v>60</v>
      </c>
      <c r="D47" s="288"/>
      <c r="E47" s="1"/>
      <c r="F47" s="1"/>
      <c r="G47" s="1"/>
      <c r="H47" s="1"/>
      <c r="I47" s="59" t="s">
        <v>61</v>
      </c>
      <c r="J47" s="289">
        <v>2</v>
      </c>
      <c r="K47" s="289"/>
      <c r="L47" s="1"/>
      <c r="M47" s="1"/>
      <c r="N47" s="1"/>
      <c r="O47" s="1"/>
      <c r="P47" s="59" t="s">
        <v>62</v>
      </c>
      <c r="Q47" s="290">
        <v>43334</v>
      </c>
      <c r="R47" s="291"/>
      <c r="S47" s="291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ht="15" customHeight="1">
      <c r="A49" s="253" t="s">
        <v>63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3"/>
    </row>
    <row r="50" spans="1:19" ht="90" customHeight="1">
      <c r="A50" s="294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6"/>
    </row>
    <row r="51" spans="1:19" ht="5.099999999999999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9" ht="15" customHeight="1">
      <c r="A52" s="297" t="s">
        <v>64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/>
    </row>
    <row r="53" spans="1:19" ht="6.7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18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18" customHeight="1">
      <c r="A55" s="65"/>
      <c r="B55" s="66" t="s">
        <v>65</v>
      </c>
      <c r="C55" s="67"/>
      <c r="D55" s="68"/>
      <c r="E55" s="66" t="s">
        <v>66</v>
      </c>
      <c r="F55" s="67"/>
      <c r="G55" s="67"/>
      <c r="H55" s="67"/>
      <c r="I55" s="68"/>
      <c r="J55" s="61"/>
      <c r="K55" s="69"/>
      <c r="L55" s="66" t="s">
        <v>65</v>
      </c>
      <c r="M55" s="67"/>
      <c r="N55" s="68"/>
      <c r="O55" s="66" t="s">
        <v>66</v>
      </c>
      <c r="P55" s="67"/>
      <c r="Q55" s="67"/>
      <c r="R55" s="67"/>
      <c r="S55" s="70"/>
    </row>
    <row r="56" spans="1:19" ht="18" customHeight="1">
      <c r="A56" s="71" t="s">
        <v>67</v>
      </c>
      <c r="B56" s="72" t="s">
        <v>68</v>
      </c>
      <c r="C56" s="73"/>
      <c r="D56" s="74" t="s">
        <v>69</v>
      </c>
      <c r="E56" s="72" t="s">
        <v>68</v>
      </c>
      <c r="F56" s="75"/>
      <c r="G56" s="75"/>
      <c r="H56" s="76"/>
      <c r="I56" s="74" t="s">
        <v>69</v>
      </c>
      <c r="J56" s="61"/>
      <c r="K56" s="77" t="s">
        <v>67</v>
      </c>
      <c r="L56" s="72" t="s">
        <v>68</v>
      </c>
      <c r="M56" s="73"/>
      <c r="N56" s="74" t="s">
        <v>69</v>
      </c>
      <c r="O56" s="72" t="s">
        <v>68</v>
      </c>
      <c r="P56" s="75"/>
      <c r="Q56" s="75"/>
      <c r="R56" s="76"/>
      <c r="S56" s="78" t="s">
        <v>69</v>
      </c>
    </row>
    <row r="57" spans="1:19" ht="18" customHeight="1">
      <c r="A57" s="79"/>
      <c r="B57" s="283"/>
      <c r="C57" s="284"/>
      <c r="D57" s="80"/>
      <c r="E57" s="285"/>
      <c r="F57" s="286"/>
      <c r="G57" s="286"/>
      <c r="H57" s="287"/>
      <c r="I57" s="80"/>
      <c r="J57" s="61"/>
      <c r="K57" s="81"/>
      <c r="L57" s="283"/>
      <c r="M57" s="284"/>
      <c r="N57" s="80"/>
      <c r="O57" s="285"/>
      <c r="P57" s="286"/>
      <c r="Q57" s="286"/>
      <c r="R57" s="287"/>
      <c r="S57" s="82"/>
    </row>
    <row r="58" spans="1:19" ht="18" customHeight="1">
      <c r="A58" s="79"/>
      <c r="B58" s="283"/>
      <c r="C58" s="284"/>
      <c r="D58" s="80"/>
      <c r="E58" s="285"/>
      <c r="F58" s="286"/>
      <c r="G58" s="286"/>
      <c r="H58" s="287"/>
      <c r="I58" s="80"/>
      <c r="J58" s="61"/>
      <c r="K58" s="81"/>
      <c r="L58" s="283"/>
      <c r="M58" s="284"/>
      <c r="N58" s="80"/>
      <c r="O58" s="285"/>
      <c r="P58" s="286"/>
      <c r="Q58" s="286"/>
      <c r="R58" s="287"/>
      <c r="S58" s="82"/>
    </row>
    <row r="59" spans="1:19" ht="11.25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3.75" customHeight="1">
      <c r="A60" s="64"/>
      <c r="B60" s="61"/>
      <c r="C60" s="61"/>
      <c r="D60" s="61"/>
      <c r="E60" s="61"/>
      <c r="F60" s="61"/>
      <c r="G60" s="61"/>
      <c r="H60" s="61"/>
      <c r="I60" s="61"/>
      <c r="J60" s="61"/>
      <c r="K60" s="64"/>
      <c r="L60" s="61"/>
      <c r="M60" s="61"/>
      <c r="N60" s="61"/>
      <c r="O60" s="61"/>
      <c r="P60" s="61"/>
      <c r="Q60" s="61"/>
      <c r="R60" s="61"/>
      <c r="S60" s="61"/>
    </row>
    <row r="61" spans="1:19" ht="19.5" customHeight="1">
      <c r="A61" s="303" t="s">
        <v>70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304"/>
    </row>
    <row r="62" spans="1:19" ht="90" customHeight="1">
      <c r="A62" s="305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7"/>
    </row>
    <row r="63" spans="1:19" ht="5.0999999999999996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9" ht="15" customHeight="1">
      <c r="A64" s="253" t="s">
        <v>71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3"/>
    </row>
    <row r="65" spans="1:27" ht="90" customHeight="1">
      <c r="A65" s="294" t="s">
        <v>72</v>
      </c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6"/>
    </row>
    <row r="66" spans="1:27" ht="30" customHeight="1">
      <c r="A66" s="308" t="s">
        <v>73</v>
      </c>
      <c r="B66" s="308"/>
      <c r="C66" s="309"/>
      <c r="D66" s="309"/>
      <c r="E66" s="309"/>
      <c r="F66" s="309"/>
      <c r="G66" s="309"/>
      <c r="H66" s="309"/>
      <c r="I66" s="1"/>
      <c r="J66" s="1"/>
      <c r="K66" s="1"/>
      <c r="L66" s="1"/>
      <c r="M66" s="1"/>
      <c r="N66" s="1"/>
      <c r="O66" s="1"/>
      <c r="P66" s="1"/>
      <c r="V66" s="244"/>
      <c r="W66" s="244"/>
      <c r="X66" s="244"/>
      <c r="Y66" s="244"/>
      <c r="Z66" s="244"/>
      <c r="AA66" s="244"/>
    </row>
    <row r="67" spans="1:27" ht="30" customHeight="1">
      <c r="A67" s="86"/>
      <c r="B67" s="86"/>
      <c r="C67" s="87"/>
      <c r="D67" s="87"/>
      <c r="E67" s="87"/>
      <c r="F67" s="87"/>
      <c r="G67" s="87"/>
      <c r="H67" s="87"/>
      <c r="I67" s="1"/>
      <c r="J67" s="1"/>
      <c r="K67" s="1"/>
      <c r="L67" s="1"/>
      <c r="M67" s="1"/>
      <c r="N67" s="1"/>
      <c r="O67" s="1"/>
      <c r="P67" s="1"/>
      <c r="V67" s="88"/>
      <c r="W67" s="89"/>
      <c r="X67" s="89"/>
      <c r="Y67" s="89"/>
      <c r="Z67" s="89"/>
      <c r="AA67" s="89"/>
    </row>
    <row r="68" spans="1:27" ht="11.25" customHeight="1">
      <c r="A68" s="86"/>
      <c r="B68" s="86"/>
      <c r="C68" s="87"/>
      <c r="D68" s="87"/>
      <c r="E68" s="87"/>
      <c r="F68" s="87"/>
      <c r="G68" s="87"/>
      <c r="H68" s="87"/>
      <c r="I68" s="1"/>
      <c r="J68" s="1"/>
      <c r="K68" s="1"/>
      <c r="L68" s="1"/>
      <c r="M68" s="1"/>
      <c r="N68" s="1"/>
      <c r="O68" s="1"/>
      <c r="P68" s="1"/>
      <c r="V68" s="88"/>
      <c r="W68" s="89"/>
      <c r="X68" s="89"/>
      <c r="Y68" s="89"/>
      <c r="Z68" s="89"/>
      <c r="AA68" s="89"/>
    </row>
    <row r="69" spans="1:27" ht="11.25" customHeight="1">
      <c r="A69" s="90" t="s">
        <v>74</v>
      </c>
      <c r="B69" s="90" t="s">
        <v>75</v>
      </c>
      <c r="C69" s="300" t="s">
        <v>76</v>
      </c>
      <c r="D69" s="300"/>
      <c r="E69" s="64"/>
      <c r="F69" s="300" t="s">
        <v>77</v>
      </c>
      <c r="G69" s="300"/>
      <c r="H69" s="300"/>
      <c r="I69" s="91"/>
      <c r="J69" s="1"/>
      <c r="K69" s="1"/>
      <c r="L69" s="1"/>
      <c r="M69" s="1"/>
      <c r="N69" s="1"/>
      <c r="O69" s="1"/>
      <c r="P69" s="1"/>
    </row>
    <row r="70" spans="1:27">
      <c r="A70" s="92">
        <v>25</v>
      </c>
      <c r="B70" s="93" t="s">
        <v>78</v>
      </c>
      <c r="C70" s="94" t="s">
        <v>79</v>
      </c>
      <c r="D70" s="94"/>
      <c r="E70" s="94"/>
      <c r="F70" s="94" t="s">
        <v>80</v>
      </c>
      <c r="G70" s="95"/>
      <c r="H70" s="95"/>
      <c r="I70" s="95"/>
      <c r="J70" s="1"/>
      <c r="K70" s="3" t="s">
        <v>81</v>
      </c>
      <c r="L70" s="96" t="s">
        <v>82</v>
      </c>
      <c r="M70" s="97"/>
      <c r="N70" s="97"/>
      <c r="O70" s="98" t="s">
        <v>3</v>
      </c>
      <c r="P70" s="99"/>
      <c r="V70" s="100"/>
      <c r="W70" s="101"/>
      <c r="X70" s="102"/>
      <c r="Y70" s="103"/>
      <c r="Z70" s="104"/>
      <c r="AA70" s="105"/>
    </row>
    <row r="71" spans="1:27">
      <c r="A71" s="92">
        <v>23</v>
      </c>
      <c r="B71" s="93" t="s">
        <v>83</v>
      </c>
      <c r="C71" s="94" t="s">
        <v>84</v>
      </c>
      <c r="D71" s="94"/>
      <c r="E71" s="94"/>
      <c r="F71" s="94" t="s">
        <v>85</v>
      </c>
      <c r="G71" s="95"/>
      <c r="H71" s="95"/>
      <c r="I71" s="95"/>
      <c r="J71" s="1"/>
      <c r="K71" s="3" t="s">
        <v>86</v>
      </c>
      <c r="L71" s="96" t="s">
        <v>87</v>
      </c>
      <c r="M71" s="97"/>
      <c r="N71" s="97"/>
      <c r="O71" s="98" t="s">
        <v>88</v>
      </c>
      <c r="P71" s="99"/>
      <c r="V71" s="100"/>
      <c r="W71" s="101"/>
      <c r="X71" s="102"/>
      <c r="Y71" s="103"/>
      <c r="Z71" s="104"/>
      <c r="AA71" s="105"/>
    </row>
    <row r="72" spans="1:27">
      <c r="A72" s="92">
        <v>21</v>
      </c>
      <c r="B72" s="93" t="s">
        <v>89</v>
      </c>
      <c r="C72" s="94" t="s">
        <v>46</v>
      </c>
      <c r="D72" s="94"/>
      <c r="E72" s="94"/>
      <c r="F72" s="94" t="s">
        <v>90</v>
      </c>
      <c r="G72" s="95"/>
      <c r="H72" s="95"/>
      <c r="I72" s="95"/>
      <c r="J72" s="1"/>
      <c r="K72" s="3" t="s">
        <v>91</v>
      </c>
      <c r="L72" s="96" t="s">
        <v>92</v>
      </c>
      <c r="M72" s="97"/>
      <c r="N72" s="97"/>
      <c r="O72" s="98" t="s">
        <v>93</v>
      </c>
      <c r="P72" s="99"/>
      <c r="V72" s="100"/>
      <c r="W72" s="101"/>
      <c r="X72" s="102"/>
      <c r="Y72" s="103"/>
      <c r="Z72" s="104"/>
      <c r="AA72" s="105"/>
    </row>
    <row r="73" spans="1:27">
      <c r="A73" s="92">
        <v>19</v>
      </c>
      <c r="B73" s="93" t="s">
        <v>94</v>
      </c>
      <c r="C73" s="94" t="s">
        <v>95</v>
      </c>
      <c r="D73" s="94"/>
      <c r="E73" s="94"/>
      <c r="F73" s="94" t="s">
        <v>96</v>
      </c>
      <c r="G73" s="95"/>
      <c r="H73" s="95"/>
      <c r="I73" s="95"/>
      <c r="J73" s="1"/>
      <c r="K73" s="3" t="s">
        <v>97</v>
      </c>
      <c r="L73" s="96" t="s">
        <v>6</v>
      </c>
      <c r="M73" s="97"/>
      <c r="N73" s="97"/>
      <c r="O73" s="98" t="s">
        <v>98</v>
      </c>
      <c r="P73" s="99"/>
      <c r="V73" s="100"/>
      <c r="W73" s="101"/>
      <c r="X73" s="102"/>
      <c r="Y73" s="103"/>
      <c r="Z73" s="104"/>
      <c r="AA73" s="105"/>
    </row>
    <row r="74" spans="1:27">
      <c r="A74" s="92">
        <v>17</v>
      </c>
      <c r="B74" s="93" t="s">
        <v>99</v>
      </c>
      <c r="C74" s="94" t="s">
        <v>100</v>
      </c>
      <c r="D74" s="94"/>
      <c r="E74" s="94"/>
      <c r="F74" s="94" t="s">
        <v>101</v>
      </c>
      <c r="G74" s="95"/>
      <c r="H74" s="95"/>
      <c r="I74" s="95"/>
      <c r="J74" s="1"/>
      <c r="K74" s="3" t="s">
        <v>102</v>
      </c>
      <c r="L74" s="96" t="s">
        <v>103</v>
      </c>
      <c r="M74" s="97"/>
      <c r="N74" s="97"/>
      <c r="O74" s="98" t="s">
        <v>104</v>
      </c>
      <c r="P74" s="99"/>
      <c r="V74" s="100"/>
      <c r="W74" s="101"/>
      <c r="X74" s="102"/>
      <c r="Y74" s="103"/>
      <c r="Z74" s="104"/>
      <c r="AA74" s="105"/>
    </row>
    <row r="75" spans="1:27">
      <c r="A75" s="92">
        <v>15</v>
      </c>
      <c r="B75" s="93" t="s">
        <v>105</v>
      </c>
      <c r="C75" s="94" t="s">
        <v>48</v>
      </c>
      <c r="D75" s="94"/>
      <c r="E75" s="94"/>
      <c r="F75" s="94" t="s">
        <v>106</v>
      </c>
      <c r="G75" s="95"/>
      <c r="H75" s="95"/>
      <c r="I75" s="95"/>
      <c r="J75" s="1"/>
      <c r="K75" s="3" t="s">
        <v>56</v>
      </c>
      <c r="L75" s="98" t="s">
        <v>107</v>
      </c>
      <c r="M75" s="97"/>
      <c r="N75" s="97"/>
      <c r="O75" s="98" t="s">
        <v>108</v>
      </c>
      <c r="P75" s="99"/>
      <c r="V75" s="100"/>
      <c r="W75" s="101"/>
      <c r="X75" s="102"/>
      <c r="Y75" s="103"/>
      <c r="Z75" s="104"/>
      <c r="AA75" s="105"/>
    </row>
    <row r="76" spans="1:27">
      <c r="A76" s="92">
        <v>14</v>
      </c>
      <c r="B76" s="93" t="s">
        <v>109</v>
      </c>
      <c r="C76" s="94" t="s">
        <v>110</v>
      </c>
      <c r="D76" s="94"/>
      <c r="E76" s="94"/>
      <c r="F76" s="93" t="s">
        <v>111</v>
      </c>
      <c r="G76" s="95"/>
      <c r="H76" s="95"/>
      <c r="I76" s="95"/>
      <c r="J76" s="1"/>
      <c r="K76" s="3" t="s">
        <v>112</v>
      </c>
      <c r="L76" s="96" t="s">
        <v>113</v>
      </c>
      <c r="M76" s="97"/>
      <c r="N76" s="97"/>
      <c r="O76" s="98" t="s">
        <v>114</v>
      </c>
      <c r="P76" s="99"/>
      <c r="V76" s="100"/>
      <c r="W76" s="101"/>
      <c r="X76" s="102"/>
      <c r="Y76" s="103"/>
      <c r="Z76" s="104"/>
      <c r="AA76" s="105"/>
    </row>
    <row r="77" spans="1:27">
      <c r="A77" s="92">
        <v>13</v>
      </c>
      <c r="B77" s="93" t="s">
        <v>115</v>
      </c>
      <c r="C77" s="94" t="s">
        <v>116</v>
      </c>
      <c r="D77" s="94"/>
      <c r="E77" s="94"/>
      <c r="F77" s="94" t="s">
        <v>117</v>
      </c>
      <c r="G77" s="95"/>
      <c r="H77" s="95"/>
      <c r="I77" s="95"/>
      <c r="J77" s="1"/>
      <c r="K77" s="3" t="s">
        <v>118</v>
      </c>
      <c r="L77" s="98" t="s">
        <v>119</v>
      </c>
      <c r="M77" s="97"/>
      <c r="N77" s="97"/>
      <c r="O77" s="98" t="s">
        <v>120</v>
      </c>
      <c r="P77" s="99"/>
      <c r="V77" s="100"/>
      <c r="W77" s="101"/>
      <c r="X77" s="102"/>
      <c r="Y77" s="103"/>
      <c r="Z77" s="104"/>
      <c r="AA77" s="105"/>
    </row>
    <row r="78" spans="1:27">
      <c r="A78" s="92">
        <v>11</v>
      </c>
      <c r="B78" s="93" t="s">
        <v>121</v>
      </c>
      <c r="C78" s="94" t="s">
        <v>122</v>
      </c>
      <c r="D78" s="106"/>
      <c r="E78" s="106"/>
      <c r="F78" s="94" t="s">
        <v>123</v>
      </c>
      <c r="G78" s="95"/>
      <c r="H78" s="95"/>
      <c r="I78" s="95"/>
      <c r="J78" s="1"/>
      <c r="K78" s="3" t="s">
        <v>124</v>
      </c>
      <c r="L78" s="96" t="s">
        <v>125</v>
      </c>
      <c r="M78" s="97"/>
      <c r="N78" s="97"/>
      <c r="O78" s="98" t="s">
        <v>126</v>
      </c>
      <c r="P78" s="99"/>
      <c r="V78" s="100"/>
      <c r="W78" s="101"/>
      <c r="X78" s="102"/>
      <c r="Y78" s="103"/>
      <c r="Z78" s="104"/>
      <c r="AA78" s="105"/>
    </row>
    <row r="79" spans="1:27">
      <c r="A79" s="92">
        <v>9</v>
      </c>
      <c r="B79" s="93" t="s">
        <v>127</v>
      </c>
      <c r="C79" s="94" t="s">
        <v>128</v>
      </c>
      <c r="D79" s="94"/>
      <c r="E79" s="94"/>
      <c r="F79" s="93" t="s">
        <v>129</v>
      </c>
      <c r="G79" s="95"/>
      <c r="H79" s="95"/>
      <c r="I79" s="95"/>
      <c r="J79" s="1"/>
      <c r="K79" s="3" t="s">
        <v>130</v>
      </c>
      <c r="L79" s="96" t="s">
        <v>131</v>
      </c>
      <c r="M79" s="97"/>
      <c r="N79" s="97"/>
      <c r="O79" s="98" t="s">
        <v>132</v>
      </c>
      <c r="P79" s="99"/>
      <c r="V79" s="100"/>
      <c r="W79" s="101"/>
      <c r="X79" s="102"/>
      <c r="Y79" s="103"/>
      <c r="Z79" s="104"/>
      <c r="AA79" s="105"/>
    </row>
    <row r="80" spans="1:27">
      <c r="A80" s="92">
        <v>7</v>
      </c>
      <c r="B80" s="93" t="s">
        <v>133</v>
      </c>
      <c r="C80" s="94" t="s">
        <v>134</v>
      </c>
      <c r="D80" s="106"/>
      <c r="E80" s="106"/>
      <c r="F80" s="94" t="s">
        <v>135</v>
      </c>
      <c r="G80" s="95"/>
      <c r="H80" s="95"/>
      <c r="I80" s="95"/>
      <c r="J80" s="1"/>
      <c r="K80" s="3" t="s">
        <v>136</v>
      </c>
      <c r="L80" s="98" t="s">
        <v>8</v>
      </c>
      <c r="M80" s="97"/>
      <c r="N80" s="97"/>
      <c r="O80" s="98" t="s">
        <v>137</v>
      </c>
      <c r="P80" s="99"/>
      <c r="V80" s="100"/>
      <c r="W80" s="101"/>
      <c r="X80" s="102"/>
      <c r="Y80" s="104"/>
      <c r="Z80" s="104"/>
      <c r="AA80" s="105"/>
    </row>
    <row r="81" spans="1:27">
      <c r="A81" s="92">
        <v>5</v>
      </c>
      <c r="B81" s="93" t="s">
        <v>138</v>
      </c>
      <c r="C81" s="94" t="s">
        <v>139</v>
      </c>
      <c r="D81" s="94"/>
      <c r="E81" s="94"/>
      <c r="F81" s="94" t="s">
        <v>140</v>
      </c>
      <c r="G81" s="95"/>
      <c r="H81" s="95"/>
      <c r="I81" s="95"/>
      <c r="J81" s="1"/>
      <c r="K81" s="3" t="s">
        <v>141</v>
      </c>
      <c r="L81" s="98" t="s">
        <v>142</v>
      </c>
      <c r="M81" s="97"/>
      <c r="N81" s="97"/>
      <c r="O81" s="98" t="s">
        <v>143</v>
      </c>
      <c r="P81" s="99"/>
      <c r="V81" s="100"/>
      <c r="W81" s="101"/>
      <c r="X81" s="102"/>
      <c r="Y81" s="104"/>
      <c r="Z81" s="104"/>
      <c r="AA81" s="105"/>
    </row>
    <row r="82" spans="1:27">
      <c r="A82" s="92">
        <v>3</v>
      </c>
      <c r="B82" s="93" t="s">
        <v>144</v>
      </c>
      <c r="C82" s="94" t="s">
        <v>145</v>
      </c>
      <c r="D82" s="94"/>
      <c r="E82" s="94"/>
      <c r="F82" s="94" t="s">
        <v>146</v>
      </c>
      <c r="G82" s="95"/>
      <c r="H82" s="95"/>
      <c r="I82" s="95"/>
      <c r="J82" s="1"/>
      <c r="K82" s="3" t="s">
        <v>147</v>
      </c>
      <c r="L82" s="96" t="s">
        <v>148</v>
      </c>
      <c r="M82" s="97"/>
      <c r="N82" s="97"/>
      <c r="O82" s="98" t="s">
        <v>149</v>
      </c>
      <c r="P82" s="99"/>
      <c r="V82" s="100"/>
      <c r="W82" s="101"/>
      <c r="X82" s="102"/>
      <c r="Y82" s="103"/>
      <c r="Z82" s="104"/>
      <c r="AA82" s="105"/>
    </row>
    <row r="83" spans="1:27">
      <c r="A83" s="93"/>
      <c r="B83" s="93" t="s">
        <v>150</v>
      </c>
      <c r="C83" s="94" t="s">
        <v>151</v>
      </c>
      <c r="D83" s="106"/>
      <c r="E83" s="106"/>
      <c r="F83" s="94" t="s">
        <v>152</v>
      </c>
      <c r="G83" s="95"/>
      <c r="H83" s="95"/>
      <c r="I83" s="95"/>
      <c r="J83" s="1"/>
      <c r="K83" s="3" t="s">
        <v>153</v>
      </c>
      <c r="L83" s="96" t="s">
        <v>154</v>
      </c>
      <c r="M83" s="97"/>
      <c r="N83" s="97"/>
      <c r="O83" s="98"/>
      <c r="P83" s="99"/>
      <c r="V83" s="100"/>
      <c r="W83" s="101"/>
      <c r="X83" s="102"/>
      <c r="Y83" s="103"/>
      <c r="Z83" s="104"/>
      <c r="AA83" s="105"/>
    </row>
    <row r="84" spans="1:27">
      <c r="A84" s="1"/>
      <c r="B84" s="1"/>
      <c r="C84" s="1"/>
      <c r="D84" s="1"/>
      <c r="E84" s="1"/>
      <c r="F84" s="95"/>
      <c r="G84" s="95"/>
      <c r="H84" s="95"/>
      <c r="I84" s="95"/>
      <c r="J84" s="1"/>
      <c r="K84" s="3" t="s">
        <v>155</v>
      </c>
      <c r="L84" s="98"/>
      <c r="M84" s="97"/>
      <c r="N84" s="97"/>
      <c r="O84" s="98"/>
      <c r="P84" s="99"/>
      <c r="V84" s="100"/>
      <c r="W84" s="101"/>
      <c r="X84" s="102"/>
      <c r="Y84" s="107"/>
      <c r="Z84" s="104"/>
      <c r="AA84" s="105"/>
    </row>
    <row r="85" spans="1:27">
      <c r="A85" s="1"/>
      <c r="B85" s="1"/>
      <c r="C85" s="1"/>
      <c r="D85" s="1"/>
      <c r="E85" s="1"/>
      <c r="F85" s="95"/>
      <c r="G85" s="95"/>
      <c r="H85" s="95"/>
      <c r="I85" s="95"/>
      <c r="J85" s="1"/>
      <c r="K85" s="3" t="s">
        <v>156</v>
      </c>
      <c r="L85" s="98"/>
      <c r="M85" s="97"/>
      <c r="N85" s="97"/>
      <c r="O85" s="98"/>
      <c r="P85" s="99"/>
      <c r="V85" s="100"/>
      <c r="W85" s="101"/>
      <c r="X85" s="102"/>
      <c r="Y85" s="103"/>
      <c r="Z85" s="104"/>
      <c r="AA85" s="105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3" t="s">
        <v>60</v>
      </c>
      <c r="L86" s="108"/>
      <c r="M86" s="108"/>
      <c r="N86" s="108"/>
      <c r="O86" s="109"/>
      <c r="P86" s="109"/>
      <c r="V86" s="100"/>
      <c r="W86" s="101"/>
      <c r="X86" s="102"/>
      <c r="Y86" s="103"/>
      <c r="Z86" s="104"/>
      <c r="AA86" s="105"/>
    </row>
    <row r="87" spans="1:27">
      <c r="A87" s="1"/>
      <c r="B87" s="110" t="s">
        <v>157</v>
      </c>
      <c r="C87" s="1" t="s">
        <v>158</v>
      </c>
      <c r="D87" s="1"/>
      <c r="E87" s="1"/>
      <c r="F87" s="95" t="s">
        <v>159</v>
      </c>
      <c r="G87" s="95"/>
      <c r="H87" s="95"/>
      <c r="I87" s="95"/>
      <c r="J87" s="1"/>
      <c r="K87" s="3" t="s">
        <v>160</v>
      </c>
      <c r="L87" s="108"/>
      <c r="M87" s="108"/>
      <c r="N87" s="108"/>
      <c r="O87" s="109"/>
      <c r="P87" s="109"/>
      <c r="V87" s="100"/>
      <c r="W87" s="101"/>
      <c r="X87" s="102"/>
      <c r="Y87" s="103"/>
      <c r="Z87" s="104"/>
      <c r="AA87" s="105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3" t="s">
        <v>161</v>
      </c>
      <c r="L88" s="108"/>
      <c r="M88" s="108"/>
      <c r="N88" s="108"/>
      <c r="O88" s="109"/>
      <c r="P88" s="109"/>
      <c r="V88" s="100"/>
      <c r="W88" s="101"/>
      <c r="X88" s="102"/>
      <c r="Y88" s="103"/>
      <c r="Z88" s="104"/>
      <c r="AA88" s="105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3" t="s">
        <v>162</v>
      </c>
      <c r="L89" s="108"/>
      <c r="M89" s="108"/>
      <c r="N89" s="108"/>
      <c r="O89" s="109"/>
      <c r="P89" s="109"/>
      <c r="V89" s="100"/>
      <c r="W89" s="101"/>
      <c r="X89" s="102"/>
      <c r="Y89" s="104"/>
      <c r="Z89" s="104"/>
      <c r="AA89" s="105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3" t="s">
        <v>163</v>
      </c>
      <c r="L90" s="108"/>
      <c r="M90" s="108"/>
      <c r="N90" s="108"/>
      <c r="O90" s="109"/>
      <c r="P90" s="109"/>
      <c r="V90" s="100"/>
      <c r="W90" s="101"/>
      <c r="X90" s="102"/>
      <c r="Y90" s="104"/>
      <c r="Z90" s="104"/>
      <c r="AA90" s="105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3" t="s">
        <v>164</v>
      </c>
      <c r="L91" s="108"/>
      <c r="M91" s="108"/>
      <c r="N91" s="108"/>
      <c r="O91" s="109"/>
      <c r="P91" s="109"/>
      <c r="V91" s="100"/>
      <c r="W91" s="101"/>
      <c r="X91" s="102"/>
      <c r="Y91" s="107"/>
      <c r="Z91" s="104"/>
      <c r="AA91" s="105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3" t="s">
        <v>165</v>
      </c>
      <c r="L92" s="108"/>
      <c r="M92" s="108"/>
      <c r="N92" s="108"/>
      <c r="O92" s="108"/>
      <c r="P92" s="108"/>
      <c r="V92" s="100"/>
      <c r="W92" s="101"/>
      <c r="X92" s="102"/>
      <c r="Y92" s="103"/>
      <c r="Z92" s="104"/>
      <c r="AA92" s="105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3" t="s">
        <v>166</v>
      </c>
      <c r="L93" s="108"/>
      <c r="M93" s="108"/>
      <c r="N93" s="108"/>
      <c r="O93" s="108"/>
      <c r="P93" s="108"/>
      <c r="V93" s="100"/>
      <c r="W93" s="101"/>
      <c r="X93" s="102"/>
      <c r="Y93" s="103"/>
      <c r="Z93" s="104"/>
      <c r="AA93" s="105"/>
    </row>
    <row r="94" spans="1:27">
      <c r="A94" s="1"/>
      <c r="I94" s="111"/>
      <c r="J94" s="111"/>
      <c r="K94" s="112" t="s">
        <v>167</v>
      </c>
      <c r="L94" s="113"/>
      <c r="M94" s="113"/>
      <c r="N94" s="113"/>
      <c r="O94" s="111"/>
      <c r="P94" s="1"/>
      <c r="V94" s="100"/>
      <c r="W94" s="101"/>
      <c r="X94" s="102"/>
      <c r="Y94" s="103"/>
      <c r="Z94" s="104"/>
      <c r="AA94" s="105"/>
    </row>
    <row r="95" spans="1:27" ht="12.75" customHeight="1">
      <c r="A95" s="114"/>
      <c r="I95" s="115"/>
      <c r="J95" s="115"/>
      <c r="K95" s="112" t="s">
        <v>168</v>
      </c>
      <c r="L95" s="116"/>
      <c r="M95" s="113"/>
      <c r="N95" s="113"/>
      <c r="O95" s="111"/>
      <c r="P95" s="1"/>
      <c r="V95" s="100"/>
      <c r="W95" s="101"/>
      <c r="X95" s="102"/>
      <c r="Y95" s="103"/>
      <c r="Z95" s="104"/>
      <c r="AA95" s="105"/>
    </row>
    <row r="96" spans="1:27" ht="14.25" customHeight="1">
      <c r="A96" s="117"/>
      <c r="I96" s="301"/>
      <c r="J96" s="301"/>
      <c r="K96" s="301"/>
      <c r="L96" s="301"/>
      <c r="M96" s="302"/>
      <c r="N96" s="302"/>
      <c r="O96" s="1"/>
      <c r="P96" s="1"/>
      <c r="V96" s="118"/>
      <c r="W96" s="101"/>
      <c r="X96" s="102"/>
      <c r="Y96" s="104"/>
      <c r="Z96" s="118"/>
    </row>
    <row r="97" spans="1:26" ht="14.25" customHeight="1">
      <c r="A97" s="119"/>
      <c r="I97" s="301"/>
      <c r="J97" s="301"/>
      <c r="K97" s="301"/>
      <c r="L97" s="301"/>
      <c r="M97" s="302"/>
      <c r="N97" s="302"/>
      <c r="O97" s="1"/>
      <c r="P97" s="1"/>
      <c r="V97" s="118"/>
      <c r="W97" s="101"/>
      <c r="X97" s="102"/>
      <c r="Y97" s="104"/>
      <c r="Z97" s="118"/>
    </row>
    <row r="98" spans="1:26" ht="14.25" customHeight="1">
      <c r="A98" s="119"/>
      <c r="I98" s="301"/>
      <c r="J98" s="301"/>
      <c r="K98" s="301"/>
      <c r="L98" s="301"/>
      <c r="M98" s="302"/>
      <c r="N98" s="302"/>
      <c r="O98" s="1"/>
      <c r="P98" s="1"/>
      <c r="V98" s="118"/>
      <c r="W98" s="101"/>
      <c r="X98" s="102"/>
      <c r="Y98" s="104"/>
      <c r="Z98" s="118"/>
    </row>
    <row r="99" spans="1:26" ht="14.25" customHeight="1">
      <c r="A99" s="120"/>
      <c r="I99" s="301"/>
      <c r="J99" s="301"/>
      <c r="K99" s="301"/>
      <c r="L99" s="301"/>
      <c r="M99" s="302"/>
      <c r="N99" s="302"/>
      <c r="O99" s="1"/>
      <c r="P99" s="1"/>
      <c r="V99" s="118"/>
      <c r="W99" s="101"/>
      <c r="X99" s="102"/>
      <c r="Y99" s="104"/>
      <c r="Z99" s="118"/>
    </row>
    <row r="100" spans="1:26" ht="14.25" customHeight="1">
      <c r="A100" s="119"/>
      <c r="I100" s="301"/>
      <c r="J100" s="301"/>
      <c r="K100" s="301"/>
      <c r="L100" s="301"/>
      <c r="M100" s="302"/>
      <c r="N100" s="302"/>
      <c r="O100" s="1"/>
      <c r="P100" s="1"/>
      <c r="V100" s="118"/>
      <c r="W100" s="101"/>
      <c r="X100" s="102"/>
      <c r="Y100" s="104"/>
      <c r="Z100" s="118"/>
    </row>
    <row r="101" spans="1:26" ht="14.25" customHeight="1">
      <c r="A101" s="119"/>
      <c r="I101" s="301"/>
      <c r="J101" s="301"/>
      <c r="K101" s="301"/>
      <c r="L101" s="301"/>
      <c r="M101" s="302"/>
      <c r="N101" s="302"/>
      <c r="O101" s="1"/>
      <c r="P101" s="1"/>
      <c r="V101" s="118"/>
      <c r="W101" s="101"/>
      <c r="X101" s="102"/>
      <c r="Y101" s="104"/>
      <c r="Z101" s="118"/>
    </row>
    <row r="102" spans="1:26" ht="14.25" customHeight="1">
      <c r="A102" s="119"/>
      <c r="I102" s="301"/>
      <c r="J102" s="301"/>
      <c r="K102" s="301"/>
      <c r="L102" s="301"/>
      <c r="M102" s="302"/>
      <c r="N102" s="302"/>
      <c r="O102" s="1"/>
      <c r="P102" s="1"/>
      <c r="V102" s="118"/>
      <c r="W102" s="101"/>
      <c r="X102" s="102"/>
      <c r="Y102" s="104"/>
      <c r="Z102" s="118"/>
    </row>
    <row r="103" spans="1:26" ht="14.25" customHeight="1">
      <c r="A103" s="119"/>
      <c r="I103" s="301"/>
      <c r="J103" s="301"/>
      <c r="K103" s="301"/>
      <c r="L103" s="301"/>
      <c r="M103" s="302"/>
      <c r="N103" s="302"/>
      <c r="O103" s="1"/>
      <c r="P103" s="1"/>
      <c r="V103" s="118"/>
      <c r="W103" s="101"/>
      <c r="X103" s="102"/>
      <c r="Y103" s="104"/>
      <c r="Z103" s="118"/>
    </row>
    <row r="104" spans="1:26" ht="14.25" customHeight="1">
      <c r="A104" s="119"/>
      <c r="I104" s="301"/>
      <c r="J104" s="301"/>
      <c r="K104" s="301"/>
      <c r="L104" s="301"/>
      <c r="M104" s="302"/>
      <c r="N104" s="302"/>
      <c r="O104" s="1"/>
      <c r="P104" s="1"/>
      <c r="V104" s="118"/>
      <c r="W104" s="101"/>
      <c r="X104" s="102"/>
      <c r="Y104" s="104"/>
      <c r="Z104" s="118"/>
    </row>
    <row r="105" spans="1:26" ht="14.25" customHeight="1">
      <c r="A105" s="119"/>
      <c r="I105" s="301"/>
      <c r="J105" s="301"/>
      <c r="K105" s="301"/>
      <c r="L105" s="301"/>
      <c r="M105" s="302"/>
      <c r="N105" s="302"/>
      <c r="O105" s="1"/>
      <c r="P105" s="1"/>
      <c r="V105" s="118"/>
      <c r="W105" s="101"/>
      <c r="X105" s="102"/>
      <c r="Y105" s="104"/>
      <c r="Z105" s="118"/>
    </row>
    <row r="106" spans="1:26" ht="14.25" customHeight="1">
      <c r="A106" s="119"/>
      <c r="I106" s="301"/>
      <c r="J106" s="301"/>
      <c r="K106" s="301"/>
      <c r="L106" s="301"/>
      <c r="M106" s="302"/>
      <c r="N106" s="302"/>
      <c r="O106" s="1"/>
      <c r="P106" s="1"/>
      <c r="V106" s="118"/>
      <c r="W106" s="101"/>
      <c r="X106" s="102"/>
      <c r="Y106" s="104"/>
      <c r="Z106" s="118"/>
    </row>
    <row r="107" spans="1:26" ht="14.25" customHeight="1">
      <c r="A107" s="119"/>
      <c r="I107" s="301"/>
      <c r="J107" s="301"/>
      <c r="K107" s="301"/>
      <c r="L107" s="301"/>
      <c r="M107" s="302"/>
      <c r="N107" s="302"/>
      <c r="O107" s="1"/>
      <c r="P107" s="1"/>
      <c r="V107" s="118"/>
      <c r="W107" s="101"/>
      <c r="X107" s="102"/>
      <c r="Y107" s="104"/>
      <c r="Z107" s="118"/>
    </row>
    <row r="108" spans="1:26" ht="14.25" customHeight="1">
      <c r="A108" s="119"/>
      <c r="I108" s="301"/>
      <c r="J108" s="301"/>
      <c r="K108" s="301"/>
      <c r="L108" s="301"/>
      <c r="M108" s="302"/>
      <c r="N108" s="302"/>
      <c r="O108" s="1"/>
      <c r="P108" s="1"/>
      <c r="V108" s="118"/>
      <c r="W108" s="101"/>
      <c r="X108" s="102"/>
      <c r="Y108" s="104"/>
      <c r="Z108" s="118"/>
    </row>
    <row r="109" spans="1:26" ht="14.25" customHeight="1">
      <c r="A109" s="119"/>
      <c r="I109" s="301"/>
      <c r="J109" s="301"/>
      <c r="K109" s="301"/>
      <c r="L109" s="301"/>
      <c r="M109" s="302"/>
      <c r="N109" s="302"/>
      <c r="O109" s="1"/>
      <c r="P109" s="1"/>
      <c r="V109" s="118"/>
      <c r="W109" s="101"/>
      <c r="X109" s="102"/>
      <c r="Y109" s="104"/>
      <c r="Z109" s="118"/>
    </row>
    <row r="110" spans="1:26" ht="14.25" customHeight="1">
      <c r="A110" s="119"/>
      <c r="I110" s="301"/>
      <c r="J110" s="301"/>
      <c r="K110" s="301"/>
      <c r="L110" s="301"/>
      <c r="M110" s="302"/>
      <c r="N110" s="302"/>
      <c r="O110" s="1"/>
      <c r="P110" s="1"/>
      <c r="V110" s="118"/>
      <c r="W110" s="101"/>
      <c r="X110" s="102"/>
      <c r="Y110" s="104"/>
      <c r="Z110" s="118"/>
    </row>
    <row r="111" spans="1:26" ht="14.25" customHeight="1">
      <c r="A111" s="119"/>
      <c r="I111" s="301"/>
      <c r="J111" s="301"/>
      <c r="K111" s="301"/>
      <c r="L111" s="301"/>
      <c r="M111" s="302"/>
      <c r="N111" s="302"/>
      <c r="O111" s="1"/>
      <c r="P111" s="1"/>
      <c r="V111" s="118"/>
      <c r="W111" s="101"/>
      <c r="X111" s="102"/>
      <c r="Y111" s="104"/>
      <c r="Z111" s="118"/>
    </row>
    <row r="112" spans="1:26" ht="14.25" customHeight="1">
      <c r="A112" s="119"/>
      <c r="I112" s="301"/>
      <c r="J112" s="301"/>
      <c r="K112" s="301"/>
      <c r="L112" s="301"/>
      <c r="M112" s="302"/>
      <c r="N112" s="302"/>
      <c r="O112" s="1"/>
      <c r="P112" s="1"/>
      <c r="V112" s="118"/>
      <c r="W112" s="101"/>
      <c r="X112" s="102"/>
      <c r="Y112" s="104"/>
      <c r="Z112" s="118"/>
    </row>
    <row r="113" spans="1:26" ht="14.25" customHeight="1">
      <c r="A113" s="119"/>
      <c r="I113" s="301"/>
      <c r="J113" s="301"/>
      <c r="K113" s="301"/>
      <c r="L113" s="301"/>
      <c r="M113" s="302"/>
      <c r="N113" s="302"/>
      <c r="O113" s="1"/>
      <c r="P113" s="1"/>
      <c r="V113" s="118"/>
      <c r="W113" s="101"/>
      <c r="X113" s="102"/>
      <c r="Y113" s="104"/>
      <c r="Z113" s="118"/>
    </row>
    <row r="114" spans="1:26" ht="14.25" customHeight="1">
      <c r="A114" s="120"/>
      <c r="I114" s="301"/>
      <c r="J114" s="301"/>
      <c r="K114" s="301"/>
      <c r="L114" s="301"/>
      <c r="M114" s="302"/>
      <c r="N114" s="302"/>
      <c r="O114" s="1"/>
      <c r="P114" s="1"/>
      <c r="V114" s="118"/>
      <c r="W114" s="101"/>
      <c r="X114" s="102"/>
      <c r="Y114" s="104"/>
      <c r="Z114" s="118"/>
    </row>
    <row r="115" spans="1:26" ht="14.25" customHeight="1">
      <c r="A115" s="120"/>
      <c r="I115" s="301"/>
      <c r="J115" s="301"/>
      <c r="K115" s="301"/>
      <c r="L115" s="301"/>
      <c r="M115" s="302"/>
      <c r="N115" s="302"/>
      <c r="O115" s="1"/>
      <c r="P115" s="1"/>
      <c r="V115" s="118"/>
      <c r="W115" s="101"/>
      <c r="X115" s="102"/>
      <c r="Y115" s="104"/>
      <c r="Z115" s="118"/>
    </row>
    <row r="116" spans="1:26" ht="14.25" customHeight="1">
      <c r="A116" s="121"/>
      <c r="I116" s="301"/>
      <c r="J116" s="301"/>
      <c r="K116" s="301"/>
      <c r="L116" s="301"/>
      <c r="M116" s="302"/>
      <c r="N116" s="302"/>
      <c r="O116" s="1"/>
      <c r="P116" s="1"/>
      <c r="V116" s="118"/>
      <c r="W116" s="101"/>
      <c r="X116" s="102"/>
      <c r="Y116" s="104"/>
      <c r="Z116" s="118"/>
    </row>
    <row r="117" spans="1:26" ht="14.25" customHeight="1">
      <c r="A117" s="121"/>
      <c r="I117" s="301"/>
      <c r="J117" s="301"/>
      <c r="K117" s="301"/>
      <c r="L117" s="301"/>
      <c r="M117" s="302"/>
      <c r="N117" s="302"/>
      <c r="O117" s="1"/>
      <c r="P117" s="1"/>
      <c r="V117" s="118"/>
      <c r="W117" s="101"/>
      <c r="X117" s="102"/>
      <c r="Y117" s="104"/>
      <c r="Z117" s="118"/>
    </row>
    <row r="118" spans="1:26" ht="14.25" customHeight="1">
      <c r="A118" s="121"/>
      <c r="I118" s="301"/>
      <c r="J118" s="301"/>
      <c r="K118" s="301"/>
      <c r="L118" s="301"/>
      <c r="M118" s="302"/>
      <c r="N118" s="302"/>
      <c r="O118" s="1"/>
      <c r="P118" s="1"/>
      <c r="V118" s="118"/>
      <c r="W118" s="101"/>
      <c r="X118" s="102"/>
      <c r="Y118" s="104"/>
      <c r="Z118" s="118"/>
    </row>
    <row r="119" spans="1:26" ht="14.25" customHeight="1">
      <c r="A119" s="121"/>
      <c r="I119" s="301"/>
      <c r="J119" s="301"/>
      <c r="K119" s="301"/>
      <c r="L119" s="301"/>
      <c r="M119" s="302"/>
      <c r="N119" s="302"/>
      <c r="O119" s="1"/>
      <c r="P119" s="1"/>
      <c r="V119" s="118"/>
      <c r="W119" s="101"/>
      <c r="X119" s="102"/>
      <c r="Y119" s="104"/>
      <c r="Z119" s="118"/>
    </row>
    <row r="120" spans="1:26" ht="14.25" customHeight="1">
      <c r="A120" s="121"/>
      <c r="I120" s="301"/>
      <c r="J120" s="301"/>
      <c r="K120" s="301"/>
      <c r="L120" s="301"/>
      <c r="M120" s="302"/>
      <c r="N120" s="302"/>
      <c r="O120" s="1"/>
      <c r="P120" s="1"/>
      <c r="V120" s="118"/>
      <c r="W120" s="101"/>
      <c r="X120" s="102"/>
      <c r="Y120" s="104"/>
      <c r="Z120" s="118"/>
    </row>
    <row r="121" spans="1:26" ht="14.25" customHeight="1">
      <c r="A121" s="121"/>
      <c r="I121" s="301"/>
      <c r="J121" s="301"/>
      <c r="K121" s="301"/>
      <c r="L121" s="301"/>
      <c r="M121" s="302"/>
      <c r="N121" s="302"/>
      <c r="O121" s="1"/>
      <c r="P121" s="1"/>
      <c r="V121" s="118"/>
      <c r="W121" s="101"/>
      <c r="X121" s="102"/>
      <c r="Y121" s="104"/>
      <c r="Z121" s="118"/>
    </row>
    <row r="122" spans="1:26" ht="14.25" customHeight="1">
      <c r="A122" s="121"/>
      <c r="I122" s="301"/>
      <c r="J122" s="301"/>
      <c r="K122" s="301"/>
      <c r="L122" s="301"/>
      <c r="M122" s="302"/>
      <c r="N122" s="302"/>
      <c r="O122" s="1"/>
      <c r="P122" s="1"/>
      <c r="V122" s="118"/>
      <c r="W122" s="101"/>
      <c r="X122" s="102"/>
      <c r="Y122" s="104"/>
      <c r="Z122" s="118"/>
    </row>
    <row r="123" spans="1:26" ht="14.25" customHeight="1">
      <c r="A123" s="121"/>
      <c r="I123" s="301"/>
      <c r="J123" s="301"/>
      <c r="K123" s="301"/>
      <c r="L123" s="301"/>
      <c r="M123" s="302"/>
      <c r="N123" s="302"/>
      <c r="O123" s="1"/>
      <c r="P123" s="1"/>
      <c r="V123" s="118"/>
      <c r="W123" s="118"/>
      <c r="X123" s="118"/>
      <c r="Y123" s="118"/>
      <c r="Z123" s="118"/>
    </row>
    <row r="124" spans="1:26" ht="14.25" customHeight="1">
      <c r="A124" s="121"/>
      <c r="I124" s="301"/>
      <c r="J124" s="301"/>
      <c r="K124" s="301"/>
      <c r="L124" s="301"/>
      <c r="M124" s="302"/>
      <c r="N124" s="302"/>
      <c r="O124" s="1"/>
      <c r="P124" s="1"/>
    </row>
    <row r="125" spans="1:26" ht="14.25" customHeight="1">
      <c r="A125" s="121"/>
      <c r="I125" s="301"/>
      <c r="J125" s="301"/>
      <c r="K125" s="301"/>
      <c r="L125" s="301"/>
      <c r="M125" s="302"/>
      <c r="N125" s="302"/>
      <c r="O125" s="1"/>
      <c r="P125" s="1"/>
    </row>
    <row r="126" spans="1:26" ht="14.25" customHeight="1">
      <c r="A126" s="121"/>
      <c r="I126" s="301"/>
      <c r="J126" s="301"/>
      <c r="K126" s="301"/>
      <c r="L126" s="301"/>
      <c r="M126" s="302"/>
      <c r="N126" s="302"/>
      <c r="O126" s="1"/>
      <c r="P126" s="1"/>
    </row>
    <row r="127" spans="1:26" ht="14.25" customHeight="1">
      <c r="A127" s="121"/>
      <c r="I127" s="301"/>
      <c r="J127" s="301"/>
      <c r="K127" s="301"/>
      <c r="L127" s="301"/>
      <c r="M127" s="302"/>
      <c r="N127" s="302"/>
      <c r="O127" s="1"/>
      <c r="P127" s="1"/>
    </row>
    <row r="128" spans="1:26" ht="14.25" customHeight="1">
      <c r="A128" s="121"/>
      <c r="I128" s="301"/>
      <c r="J128" s="301"/>
      <c r="K128" s="301"/>
      <c r="L128" s="301"/>
      <c r="M128" s="302"/>
      <c r="N128" s="302"/>
      <c r="O128" s="1"/>
      <c r="P128" s="1"/>
    </row>
    <row r="129" spans="1:16" ht="14.25" customHeight="1">
      <c r="A129" s="121"/>
      <c r="I129" s="301"/>
      <c r="J129" s="301"/>
      <c r="K129" s="301"/>
      <c r="L129" s="301"/>
      <c r="M129" s="302"/>
      <c r="N129" s="302"/>
      <c r="O129" s="1"/>
      <c r="P129" s="1"/>
    </row>
    <row r="130" spans="1:16" ht="14.25" customHeight="1">
      <c r="A130" s="121"/>
      <c r="I130" s="301"/>
      <c r="J130" s="301"/>
      <c r="K130" s="301"/>
      <c r="L130" s="301"/>
      <c r="M130" s="302"/>
      <c r="N130" s="302"/>
      <c r="O130" s="1"/>
      <c r="P130" s="1"/>
    </row>
    <row r="131" spans="1:16" ht="14.25" customHeight="1">
      <c r="A131" s="121"/>
      <c r="I131" s="301"/>
      <c r="J131" s="301"/>
      <c r="K131" s="301"/>
      <c r="L131" s="301"/>
      <c r="M131" s="302"/>
      <c r="N131" s="302"/>
      <c r="O131" s="1"/>
      <c r="P131" s="1"/>
    </row>
    <row r="132" spans="1:16" ht="14.25" customHeight="1">
      <c r="A132" s="122"/>
      <c r="I132" s="301"/>
      <c r="J132" s="301"/>
      <c r="K132" s="301"/>
      <c r="L132" s="301"/>
      <c r="M132" s="310"/>
      <c r="N132" s="310"/>
    </row>
    <row r="133" spans="1:16" ht="14.25" customHeight="1">
      <c r="A133" s="122"/>
      <c r="I133" s="301"/>
      <c r="J133" s="301"/>
      <c r="K133" s="301"/>
      <c r="L133" s="301"/>
      <c r="M133" s="310"/>
      <c r="N133" s="310"/>
    </row>
    <row r="134" spans="1:16" ht="14.25" customHeight="1">
      <c r="A134" s="122"/>
      <c r="I134" s="301"/>
      <c r="J134" s="301"/>
      <c r="K134" s="301"/>
      <c r="L134" s="301"/>
      <c r="M134" s="310"/>
      <c r="N134" s="310"/>
    </row>
    <row r="135" spans="1:16" ht="14.25" customHeight="1">
      <c r="A135" s="122"/>
      <c r="I135" s="301"/>
      <c r="J135" s="301"/>
      <c r="K135" s="301"/>
      <c r="L135" s="301"/>
      <c r="M135" s="310"/>
      <c r="N135" s="310"/>
    </row>
    <row r="136" spans="1:16" ht="14.25" customHeight="1">
      <c r="A136" s="122"/>
      <c r="I136" s="301"/>
      <c r="J136" s="301"/>
      <c r="K136" s="301"/>
      <c r="L136" s="301"/>
      <c r="M136" s="310"/>
      <c r="N136" s="310"/>
    </row>
    <row r="137" spans="1:16" ht="14.25" customHeight="1">
      <c r="A137" s="122"/>
      <c r="I137" s="301"/>
      <c r="J137" s="301"/>
      <c r="K137" s="301"/>
      <c r="L137" s="301"/>
      <c r="M137" s="310"/>
      <c r="N137" s="310"/>
    </row>
    <row r="138" spans="1:16" ht="14.25" customHeight="1">
      <c r="A138" s="122"/>
      <c r="I138" s="301"/>
      <c r="J138" s="301"/>
      <c r="K138" s="301"/>
      <c r="L138" s="301"/>
      <c r="M138" s="310"/>
      <c r="N138" s="310"/>
    </row>
    <row r="139" spans="1:16" ht="14.25" customHeight="1">
      <c r="A139" s="122"/>
      <c r="I139" s="301"/>
      <c r="J139" s="301"/>
      <c r="K139" s="301"/>
      <c r="L139" s="301"/>
      <c r="M139" s="310"/>
      <c r="N139" s="310"/>
    </row>
    <row r="140" spans="1:16" ht="14.25" customHeight="1">
      <c r="A140" s="122"/>
      <c r="I140" s="301"/>
      <c r="J140" s="301"/>
      <c r="K140" s="301"/>
      <c r="L140" s="301"/>
      <c r="M140" s="310"/>
      <c r="N140" s="310"/>
    </row>
    <row r="141" spans="1:16" ht="14.25" customHeight="1">
      <c r="A141" s="122"/>
      <c r="I141" s="301"/>
      <c r="J141" s="301"/>
      <c r="K141" s="301"/>
      <c r="L141" s="301"/>
      <c r="M141" s="310"/>
      <c r="N141" s="310"/>
    </row>
    <row r="142" spans="1:16" ht="14.25" customHeight="1">
      <c r="A142" s="122"/>
      <c r="I142" s="301"/>
      <c r="J142" s="301"/>
      <c r="K142" s="301"/>
      <c r="L142" s="301"/>
      <c r="M142" s="310"/>
      <c r="N142" s="310"/>
    </row>
    <row r="143" spans="1:16" ht="14.25" customHeight="1">
      <c r="A143" s="122"/>
      <c r="I143" s="301"/>
      <c r="J143" s="301"/>
      <c r="K143" s="301"/>
      <c r="L143" s="301"/>
      <c r="M143" s="310"/>
      <c r="N143" s="310"/>
    </row>
    <row r="144" spans="1:16" ht="14.25" customHeight="1">
      <c r="A144" s="122"/>
      <c r="I144" s="301"/>
      <c r="J144" s="301"/>
      <c r="K144" s="301"/>
      <c r="L144" s="301"/>
      <c r="M144" s="310"/>
      <c r="N144" s="310"/>
    </row>
    <row r="145" spans="1:14" ht="14.25" customHeight="1">
      <c r="A145" s="122"/>
      <c r="I145" s="301"/>
      <c r="J145" s="301"/>
      <c r="K145" s="301"/>
      <c r="L145" s="301"/>
      <c r="M145" s="310"/>
      <c r="N145" s="310"/>
    </row>
    <row r="146" spans="1:14" ht="14.25" customHeight="1">
      <c r="A146" s="122"/>
      <c r="I146" s="301"/>
      <c r="J146" s="301"/>
      <c r="K146" s="301"/>
      <c r="L146" s="301"/>
      <c r="M146" s="310"/>
      <c r="N146" s="310"/>
    </row>
    <row r="147" spans="1:14" ht="14.25" customHeight="1">
      <c r="A147" s="122"/>
      <c r="I147" s="301"/>
      <c r="J147" s="301"/>
      <c r="K147" s="301"/>
      <c r="L147" s="301"/>
      <c r="M147" s="310"/>
      <c r="N147" s="310"/>
    </row>
    <row r="148" spans="1:14" ht="14.25" customHeight="1">
      <c r="A148" s="122"/>
      <c r="I148" s="301"/>
      <c r="J148" s="301"/>
      <c r="K148" s="301"/>
      <c r="L148" s="301"/>
      <c r="M148" s="310"/>
      <c r="N148" s="310"/>
    </row>
    <row r="149" spans="1:14" ht="14.25" customHeight="1">
      <c r="A149" s="122"/>
      <c r="I149" s="301"/>
      <c r="J149" s="301"/>
      <c r="K149" s="301"/>
      <c r="L149" s="301"/>
      <c r="M149" s="310"/>
      <c r="N149" s="310"/>
    </row>
    <row r="150" spans="1:14" ht="14.25" customHeight="1">
      <c r="A150" s="122"/>
      <c r="I150" s="301"/>
      <c r="J150" s="301"/>
      <c r="K150" s="301"/>
      <c r="L150" s="301"/>
      <c r="M150" s="310"/>
      <c r="N150" s="310"/>
    </row>
    <row r="151" spans="1:14" ht="14.25" customHeight="1">
      <c r="A151" s="122"/>
      <c r="I151" s="301"/>
      <c r="J151" s="301"/>
      <c r="K151" s="301"/>
      <c r="L151" s="301"/>
      <c r="M151" s="310"/>
      <c r="N151" s="310"/>
    </row>
    <row r="152" spans="1:14" ht="14.25" customHeight="1">
      <c r="A152" s="122"/>
      <c r="I152" s="301"/>
      <c r="J152" s="301"/>
      <c r="K152" s="301"/>
      <c r="L152" s="301"/>
      <c r="M152" s="310"/>
      <c r="N152" s="310"/>
    </row>
    <row r="153" spans="1:14" ht="14.25" customHeight="1">
      <c r="A153" s="122"/>
      <c r="I153" s="301"/>
      <c r="J153" s="301"/>
      <c r="K153" s="301"/>
      <c r="L153" s="301"/>
      <c r="M153" s="310"/>
      <c r="N153" s="310"/>
    </row>
    <row r="154" spans="1:14" ht="14.25" customHeight="1">
      <c r="A154" s="122"/>
      <c r="I154" s="301"/>
      <c r="J154" s="301"/>
      <c r="K154" s="301"/>
      <c r="L154" s="301"/>
      <c r="M154" s="310"/>
      <c r="N154" s="310"/>
    </row>
    <row r="155" spans="1:14" ht="14.25" customHeight="1">
      <c r="A155" s="122"/>
      <c r="I155" s="301"/>
      <c r="J155" s="301"/>
      <c r="K155" s="301"/>
      <c r="L155" s="301"/>
      <c r="M155" s="310"/>
      <c r="N155" s="310"/>
    </row>
    <row r="156" spans="1:14" ht="14.25" customHeight="1">
      <c r="A156" s="122"/>
      <c r="I156" s="301"/>
      <c r="J156" s="301"/>
      <c r="K156" s="301"/>
      <c r="L156" s="301"/>
      <c r="M156" s="310"/>
      <c r="N156" s="310"/>
    </row>
    <row r="157" spans="1:14" ht="14.25" customHeight="1">
      <c r="A157" s="122"/>
      <c r="I157" s="301"/>
      <c r="J157" s="301"/>
      <c r="K157" s="301"/>
      <c r="L157" s="301"/>
      <c r="M157" s="310"/>
      <c r="N157" s="310"/>
    </row>
  </sheetData>
  <sheetProtection password="C416" sheet="1" objects="1" scenarios="1" formatColumns="0" selectLockedCells="1" sort="0"/>
  <mergeCells count="227">
    <mergeCell ref="I155:L155"/>
    <mergeCell ref="M155:N155"/>
    <mergeCell ref="I156:L156"/>
    <mergeCell ref="M156:N156"/>
    <mergeCell ref="I157:L157"/>
    <mergeCell ref="M157:N157"/>
    <mergeCell ref="I152:L152"/>
    <mergeCell ref="M152:N152"/>
    <mergeCell ref="I153:L153"/>
    <mergeCell ref="M153:N153"/>
    <mergeCell ref="I154:L154"/>
    <mergeCell ref="M154:N154"/>
    <mergeCell ref="I149:L149"/>
    <mergeCell ref="M149:N149"/>
    <mergeCell ref="I150:L150"/>
    <mergeCell ref="M150:N150"/>
    <mergeCell ref="I151:L151"/>
    <mergeCell ref="M151:N151"/>
    <mergeCell ref="I146:L146"/>
    <mergeCell ref="M146:N146"/>
    <mergeCell ref="I147:L147"/>
    <mergeCell ref="M147:N147"/>
    <mergeCell ref="I148:L148"/>
    <mergeCell ref="M148:N148"/>
    <mergeCell ref="I143:L143"/>
    <mergeCell ref="M143:N143"/>
    <mergeCell ref="I144:L144"/>
    <mergeCell ref="M144:N144"/>
    <mergeCell ref="I145:L145"/>
    <mergeCell ref="M145:N145"/>
    <mergeCell ref="I140:L140"/>
    <mergeCell ref="M140:N140"/>
    <mergeCell ref="I141:L141"/>
    <mergeCell ref="M141:N141"/>
    <mergeCell ref="I142:L142"/>
    <mergeCell ref="M142:N142"/>
    <mergeCell ref="I137:L137"/>
    <mergeCell ref="M137:N137"/>
    <mergeCell ref="I138:L138"/>
    <mergeCell ref="M138:N138"/>
    <mergeCell ref="I139:L139"/>
    <mergeCell ref="M139:N139"/>
    <mergeCell ref="I134:L134"/>
    <mergeCell ref="M134:N134"/>
    <mergeCell ref="I135:L135"/>
    <mergeCell ref="M135:N135"/>
    <mergeCell ref="I136:L136"/>
    <mergeCell ref="M136:N136"/>
    <mergeCell ref="I131:L131"/>
    <mergeCell ref="M131:N131"/>
    <mergeCell ref="I132:L132"/>
    <mergeCell ref="M132:N132"/>
    <mergeCell ref="I133:L133"/>
    <mergeCell ref="M133:N133"/>
    <mergeCell ref="I128:L128"/>
    <mergeCell ref="M128:N128"/>
    <mergeCell ref="I129:L129"/>
    <mergeCell ref="M129:N129"/>
    <mergeCell ref="I130:L130"/>
    <mergeCell ref="M130:N130"/>
    <mergeCell ref="I125:L125"/>
    <mergeCell ref="M125:N125"/>
    <mergeCell ref="I126:L126"/>
    <mergeCell ref="M126:N126"/>
    <mergeCell ref="I127:L127"/>
    <mergeCell ref="M127:N127"/>
    <mergeCell ref="I122:L122"/>
    <mergeCell ref="M122:N122"/>
    <mergeCell ref="I123:L123"/>
    <mergeCell ref="M123:N123"/>
    <mergeCell ref="I124:L124"/>
    <mergeCell ref="M124:N124"/>
    <mergeCell ref="I119:L119"/>
    <mergeCell ref="M119:N119"/>
    <mergeCell ref="I120:L120"/>
    <mergeCell ref="M120:N120"/>
    <mergeCell ref="I121:L121"/>
    <mergeCell ref="M121:N121"/>
    <mergeCell ref="I116:L116"/>
    <mergeCell ref="M116:N116"/>
    <mergeCell ref="I117:L117"/>
    <mergeCell ref="M117:N117"/>
    <mergeCell ref="I118:L118"/>
    <mergeCell ref="M118:N118"/>
    <mergeCell ref="I113:L113"/>
    <mergeCell ref="M113:N113"/>
    <mergeCell ref="I114:L114"/>
    <mergeCell ref="M114:N114"/>
    <mergeCell ref="I115:L115"/>
    <mergeCell ref="M115:N115"/>
    <mergeCell ref="I110:L110"/>
    <mergeCell ref="M110:N110"/>
    <mergeCell ref="I111:L111"/>
    <mergeCell ref="M111:N111"/>
    <mergeCell ref="I112:L112"/>
    <mergeCell ref="M112:N112"/>
    <mergeCell ref="I107:L107"/>
    <mergeCell ref="M107:N107"/>
    <mergeCell ref="I108:L108"/>
    <mergeCell ref="M108:N108"/>
    <mergeCell ref="I109:L109"/>
    <mergeCell ref="M109:N109"/>
    <mergeCell ref="I104:L104"/>
    <mergeCell ref="M104:N104"/>
    <mergeCell ref="I105:L105"/>
    <mergeCell ref="M105:N105"/>
    <mergeCell ref="I106:L106"/>
    <mergeCell ref="M106:N106"/>
    <mergeCell ref="I101:L101"/>
    <mergeCell ref="M101:N101"/>
    <mergeCell ref="I102:L102"/>
    <mergeCell ref="M102:N102"/>
    <mergeCell ref="I103:L103"/>
    <mergeCell ref="M103:N103"/>
    <mergeCell ref="I98:L98"/>
    <mergeCell ref="M98:N98"/>
    <mergeCell ref="I99:L99"/>
    <mergeCell ref="M99:N99"/>
    <mergeCell ref="I100:L100"/>
    <mergeCell ref="M100:N100"/>
    <mergeCell ref="V66:AA66"/>
    <mergeCell ref="C69:D69"/>
    <mergeCell ref="F69:H69"/>
    <mergeCell ref="I96:L96"/>
    <mergeCell ref="M96:N96"/>
    <mergeCell ref="I97:L97"/>
    <mergeCell ref="M97:N97"/>
    <mergeCell ref="A61:S61"/>
    <mergeCell ref="A62:S62"/>
    <mergeCell ref="A64:S64"/>
    <mergeCell ref="A65:S65"/>
    <mergeCell ref="A66:B66"/>
    <mergeCell ref="C66:H66"/>
    <mergeCell ref="B57:C57"/>
    <mergeCell ref="E57:H57"/>
    <mergeCell ref="L57:M57"/>
    <mergeCell ref="O57:R57"/>
    <mergeCell ref="B58:C58"/>
    <mergeCell ref="E58:H58"/>
    <mergeCell ref="L58:M58"/>
    <mergeCell ref="O58:R58"/>
    <mergeCell ref="C47:D47"/>
    <mergeCell ref="J47:K47"/>
    <mergeCell ref="Q47:S47"/>
    <mergeCell ref="A49:S49"/>
    <mergeCell ref="A50:S50"/>
    <mergeCell ref="A52:S52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C41:E41"/>
    <mergeCell ref="G41:H41"/>
    <mergeCell ref="M41:O41"/>
    <mergeCell ref="Q41:R41"/>
    <mergeCell ref="A33:B34"/>
    <mergeCell ref="I33:I34"/>
    <mergeCell ref="K33:L34"/>
    <mergeCell ref="A35:B36"/>
    <mergeCell ref="K35:L36"/>
    <mergeCell ref="I36:I37"/>
    <mergeCell ref="A30:B31"/>
    <mergeCell ref="K30:L31"/>
    <mergeCell ref="I31:I32"/>
    <mergeCell ref="S31:S32"/>
    <mergeCell ref="A32:B32"/>
    <mergeCell ref="K32:L32"/>
    <mergeCell ref="S26:S27"/>
    <mergeCell ref="A27:B27"/>
    <mergeCell ref="K27:L27"/>
    <mergeCell ref="A28:B29"/>
    <mergeCell ref="I28:I29"/>
    <mergeCell ref="K28:L29"/>
    <mergeCell ref="A23:B24"/>
    <mergeCell ref="I23:I24"/>
    <mergeCell ref="K23:L24"/>
    <mergeCell ref="A25:B26"/>
    <mergeCell ref="K25:L26"/>
    <mergeCell ref="I26:I27"/>
    <mergeCell ref="A20:B21"/>
    <mergeCell ref="K20:L21"/>
    <mergeCell ref="I21:I22"/>
    <mergeCell ref="S21:S22"/>
    <mergeCell ref="A22:B22"/>
    <mergeCell ref="K22:L22"/>
    <mergeCell ref="S16:S17"/>
    <mergeCell ref="A17:B17"/>
    <mergeCell ref="K17:L17"/>
    <mergeCell ref="A18:B19"/>
    <mergeCell ref="I18:I19"/>
    <mergeCell ref="K18:L19"/>
    <mergeCell ref="A13:B14"/>
    <mergeCell ref="I13:I14"/>
    <mergeCell ref="K13:L14"/>
    <mergeCell ref="A15:B16"/>
    <mergeCell ref="K15:L16"/>
    <mergeCell ref="I16:I17"/>
    <mergeCell ref="A8:B9"/>
    <mergeCell ref="K8:L9"/>
    <mergeCell ref="A10:B11"/>
    <mergeCell ref="K10:L11"/>
    <mergeCell ref="I11:I12"/>
    <mergeCell ref="B1:C2"/>
    <mergeCell ref="D1:I1"/>
    <mergeCell ref="L1:N1"/>
    <mergeCell ref="O1:P1"/>
    <mergeCell ref="Q1:S1"/>
    <mergeCell ref="V1:AA1"/>
    <mergeCell ref="S11:S12"/>
    <mergeCell ref="A12:B12"/>
    <mergeCell ref="K12:L12"/>
    <mergeCell ref="B3:I3"/>
    <mergeCell ref="L3:S3"/>
    <mergeCell ref="A5:B5"/>
    <mergeCell ref="C5:C6"/>
    <mergeCell ref="D5:G5"/>
    <mergeCell ref="K5:L5"/>
    <mergeCell ref="M5:M6"/>
    <mergeCell ref="N5:Q5"/>
    <mergeCell ref="A6:B6"/>
    <mergeCell ref="K6:L6"/>
  </mergeCells>
  <conditionalFormatting sqref="O58:R58">
    <cfRule type="containsErrors" dxfId="145" priority="42" stopIfTrue="1">
      <formula>ISERROR(O58)</formula>
    </cfRule>
    <cfRule type="containsErrors" priority="43" stopIfTrue="1">
      <formula>ISERROR(O58)</formula>
    </cfRule>
  </conditionalFormatting>
  <conditionalFormatting sqref="A37:B37">
    <cfRule type="expression" dxfId="144" priority="40" stopIfTrue="1">
      <formula>$A$37=$I$58</formula>
    </cfRule>
    <cfRule type="expression" dxfId="143" priority="41" stopIfTrue="1">
      <formula>$A$37=$I$57</formula>
    </cfRule>
  </conditionalFormatting>
  <conditionalFormatting sqref="K37:L37">
    <cfRule type="expression" dxfId="142" priority="38" stopIfTrue="1">
      <formula>$K$37=$S$58</formula>
    </cfRule>
    <cfRule type="expression" dxfId="141" priority="39" stopIfTrue="1">
      <formula>$K$37=$S$57</formula>
    </cfRule>
  </conditionalFormatting>
  <conditionalFormatting sqref="I8:I9">
    <cfRule type="expression" dxfId="140" priority="37" stopIfTrue="1">
      <formula>$N$8=0</formula>
    </cfRule>
  </conditionalFormatting>
  <conditionalFormatting sqref="Y96:Y122 X70:X122 Y94 Y86:Y87 Y77:Y78">
    <cfRule type="cellIs" dxfId="139" priority="36" stopIfTrue="1" operator="equal">
      <formula>"žž"</formula>
    </cfRule>
  </conditionalFormatting>
  <conditionalFormatting sqref="A57">
    <cfRule type="expression" dxfId="138" priority="34" stopIfTrue="1">
      <formula>$A$57&gt;0</formula>
    </cfRule>
    <cfRule type="expression" dxfId="137" priority="35" stopIfTrue="1">
      <formula>$I$57&gt;0</formula>
    </cfRule>
  </conditionalFormatting>
  <conditionalFormatting sqref="A58">
    <cfRule type="expression" dxfId="136" priority="32" stopIfTrue="1">
      <formula>$A$58&gt;0</formula>
    </cfRule>
    <cfRule type="expression" dxfId="135" priority="33" stopIfTrue="1">
      <formula>$I$58&gt;0</formula>
    </cfRule>
  </conditionalFormatting>
  <conditionalFormatting sqref="K57">
    <cfRule type="expression" dxfId="134" priority="30" stopIfTrue="1">
      <formula>$K$57&gt;0</formula>
    </cfRule>
    <cfRule type="expression" dxfId="133" priority="31" stopIfTrue="1">
      <formula>$S$57&gt;0</formula>
    </cfRule>
  </conditionalFormatting>
  <conditionalFormatting sqref="K58">
    <cfRule type="expression" dxfId="132" priority="28" stopIfTrue="1">
      <formula>$K$58&gt;0</formula>
    </cfRule>
    <cfRule type="expression" dxfId="131" priority="29" stopIfTrue="1">
      <formula>$S$58&gt;0</formula>
    </cfRule>
  </conditionalFormatting>
  <conditionalFormatting sqref="I13:I14">
    <cfRule type="expression" dxfId="130" priority="27" stopIfTrue="1">
      <formula>$N$13=0</formula>
    </cfRule>
  </conditionalFormatting>
  <conditionalFormatting sqref="I18:I19">
    <cfRule type="expression" dxfId="129" priority="26" stopIfTrue="1">
      <formula>$N$18=0</formula>
    </cfRule>
  </conditionalFormatting>
  <conditionalFormatting sqref="I23:I24">
    <cfRule type="expression" dxfId="128" priority="25" stopIfTrue="1">
      <formula>$N$23=0</formula>
    </cfRule>
  </conditionalFormatting>
  <conditionalFormatting sqref="I28:I29">
    <cfRule type="expression" dxfId="127" priority="24" stopIfTrue="1">
      <formula>$N$28=0</formula>
    </cfRule>
  </conditionalFormatting>
  <conditionalFormatting sqref="I33:I34">
    <cfRule type="expression" dxfId="126" priority="23" stopIfTrue="1">
      <formula>$N$33=0</formula>
    </cfRule>
  </conditionalFormatting>
  <conditionalFormatting sqref="A32:B32">
    <cfRule type="expression" dxfId="125" priority="21" stopIfTrue="1">
      <formula>$A$32=$I$58</formula>
    </cfRule>
    <cfRule type="expression" dxfId="124" priority="22" stopIfTrue="1">
      <formula>$A$32=$I$57</formula>
    </cfRule>
  </conditionalFormatting>
  <conditionalFormatting sqref="K32:L32">
    <cfRule type="expression" dxfId="123" priority="19" stopIfTrue="1">
      <formula>$K$32=$S$58</formula>
    </cfRule>
    <cfRule type="expression" dxfId="122" priority="20" stopIfTrue="1">
      <formula>$K$32=$S$57</formula>
    </cfRule>
  </conditionalFormatting>
  <conditionalFormatting sqref="A27:B27">
    <cfRule type="expression" dxfId="121" priority="17" stopIfTrue="1">
      <formula>$A$27=$I$58</formula>
    </cfRule>
    <cfRule type="expression" dxfId="120" priority="18" stopIfTrue="1">
      <formula>$A$27=$I$57</formula>
    </cfRule>
  </conditionalFormatting>
  <conditionalFormatting sqref="K27:L27">
    <cfRule type="expression" dxfId="119" priority="15" stopIfTrue="1">
      <formula>$K$27=$S$58</formula>
    </cfRule>
    <cfRule type="expression" dxfId="118" priority="16" stopIfTrue="1">
      <formula>$K$27=$S$57</formula>
    </cfRule>
  </conditionalFormatting>
  <conditionalFormatting sqref="A22:B22">
    <cfRule type="expression" dxfId="117" priority="13" stopIfTrue="1">
      <formula>$A$22=$I$58</formula>
    </cfRule>
    <cfRule type="expression" dxfId="116" priority="14" stopIfTrue="1">
      <formula>$A$22=$I$57</formula>
    </cfRule>
  </conditionalFormatting>
  <conditionalFormatting sqref="K22:L22">
    <cfRule type="expression" dxfId="115" priority="11" stopIfTrue="1">
      <formula>$K$22=$S$58</formula>
    </cfRule>
    <cfRule type="expression" dxfId="114" priority="12" stopIfTrue="1">
      <formula>$K$22=$S$57</formula>
    </cfRule>
  </conditionalFormatting>
  <conditionalFormatting sqref="A17:B17">
    <cfRule type="expression" dxfId="113" priority="7">
      <formula>$A$17=$I$58</formula>
    </cfRule>
    <cfRule type="expression" dxfId="112" priority="8">
      <formula>$A$17=$I$57</formula>
    </cfRule>
    <cfRule type="expression" dxfId="111" priority="9" stopIfTrue="1">
      <formula>$A$17=$I$58</formula>
    </cfRule>
    <cfRule type="expression" dxfId="110" priority="10" stopIfTrue="1">
      <formula>$A$17=$I$57</formula>
    </cfRule>
  </conditionalFormatting>
  <conditionalFormatting sqref="K17:L17">
    <cfRule type="expression" dxfId="109" priority="5" stopIfTrue="1">
      <formula>$K$17=$S$58</formula>
    </cfRule>
    <cfRule type="expression" dxfId="108" priority="6" stopIfTrue="1">
      <formula>$K$17=$S$57</formula>
    </cfRule>
  </conditionalFormatting>
  <conditionalFormatting sqref="A12:B12">
    <cfRule type="expression" dxfId="107" priority="3" stopIfTrue="1">
      <formula>$A$12=$I$58</formula>
    </cfRule>
    <cfRule type="expression" dxfId="106" priority="4" stopIfTrue="1">
      <formula>$A$12=$I$57</formula>
    </cfRule>
  </conditionalFormatting>
  <conditionalFormatting sqref="K12:L12">
    <cfRule type="expression" dxfId="105" priority="1" stopIfTrue="1">
      <formula>$K$12=$S$58</formula>
    </cfRule>
    <cfRule type="expression" dxfId="104" priority="2" stopIfTrue="1">
      <formula>$K$12=$S$57</formula>
    </cfRule>
  </conditionalFormatting>
  <dataValidations count="7">
    <dataValidation type="list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$O$69:$O$91</formula1>
    </dataValidation>
    <dataValidation type="list" showInputMessage="1" showErrorMessage="1" sqref="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 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">
      <formula1>$L$69:$L$85</formula1>
    </dataValidation>
    <dataValidation type="list" allowBlank="1" showErrorMessage="1" prompt="Vyber čas zahájení" sqref="C46:D46 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C65582:D65582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C131118:D131118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C196654:D196654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C262190:D262190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C327726:D327726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C393262:D393262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C458798:D458798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C524334:D524334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C589870:D589870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C655406:D655406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C720942:D720942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C786478:D786478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C852014:D852014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C917550:D917550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C983086:D983086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">
      <formula1>$K$69:$K$95</formula1>
    </dataValidation>
    <dataValidation type="list" allowBlank="1" showErrorMessage="1" prompt="Vyber čas ukončení" sqref="C47:D47 IY47:IZ47 SU47:SV47 ACQ47:ACR47 AMM47:AMN47 AWI47:AWJ47 BGE47:BGF47 BQA47:BQB47 BZW47:BZX47 CJS47:CJT47 CTO47:CTP47 DDK47:DDL47 DNG47:DNH47 DXC47:DXD47 EGY47:EGZ47 EQU47:EQV47 FAQ47:FAR47 FKM47:FKN47 FUI47:FUJ47 GEE47:GEF47 GOA47:GOB47 GXW47:GXX47 HHS47:HHT47 HRO47:HRP47 IBK47:IBL47 ILG47:ILH47 IVC47:IVD47 JEY47:JEZ47 JOU47:JOV47 JYQ47:JYR47 KIM47:KIN47 KSI47:KSJ47 LCE47:LCF47 LMA47:LMB47 LVW47:LVX47 MFS47:MFT47 MPO47:MPP47 MZK47:MZL47 NJG47:NJH47 NTC47:NTD47 OCY47:OCZ47 OMU47:OMV47 OWQ47:OWR47 PGM47:PGN47 PQI47:PQJ47 QAE47:QAF47 QKA47:QKB47 QTW47:QTX47 RDS47:RDT47 RNO47:RNP47 RXK47:RXL47 SHG47:SHH47 SRC47:SRD47 TAY47:TAZ47 TKU47:TKV47 TUQ47:TUR47 UEM47:UEN47 UOI47:UOJ47 UYE47:UYF47 VIA47:VIB47 VRW47:VRX47 WBS47:WBT47 WLO47:WLP47 WVK47:WVL47 C65583:D65583 IY65583:IZ65583 SU65583:SV65583 ACQ65583:ACR65583 AMM65583:AMN65583 AWI65583:AWJ65583 BGE65583:BGF65583 BQA65583:BQB65583 BZW65583:BZX65583 CJS65583:CJT65583 CTO65583:CTP65583 DDK65583:DDL65583 DNG65583:DNH65583 DXC65583:DXD65583 EGY65583:EGZ65583 EQU65583:EQV65583 FAQ65583:FAR65583 FKM65583:FKN65583 FUI65583:FUJ65583 GEE65583:GEF65583 GOA65583:GOB65583 GXW65583:GXX65583 HHS65583:HHT65583 HRO65583:HRP65583 IBK65583:IBL65583 ILG65583:ILH65583 IVC65583:IVD65583 JEY65583:JEZ65583 JOU65583:JOV65583 JYQ65583:JYR65583 KIM65583:KIN65583 KSI65583:KSJ65583 LCE65583:LCF65583 LMA65583:LMB65583 LVW65583:LVX65583 MFS65583:MFT65583 MPO65583:MPP65583 MZK65583:MZL65583 NJG65583:NJH65583 NTC65583:NTD65583 OCY65583:OCZ65583 OMU65583:OMV65583 OWQ65583:OWR65583 PGM65583:PGN65583 PQI65583:PQJ65583 QAE65583:QAF65583 QKA65583:QKB65583 QTW65583:QTX65583 RDS65583:RDT65583 RNO65583:RNP65583 RXK65583:RXL65583 SHG65583:SHH65583 SRC65583:SRD65583 TAY65583:TAZ65583 TKU65583:TKV65583 TUQ65583:TUR65583 UEM65583:UEN65583 UOI65583:UOJ65583 UYE65583:UYF65583 VIA65583:VIB65583 VRW65583:VRX65583 WBS65583:WBT65583 WLO65583:WLP65583 WVK65583:WVL65583 C131119:D131119 IY131119:IZ131119 SU131119:SV131119 ACQ131119:ACR131119 AMM131119:AMN131119 AWI131119:AWJ131119 BGE131119:BGF131119 BQA131119:BQB131119 BZW131119:BZX131119 CJS131119:CJT131119 CTO131119:CTP131119 DDK131119:DDL131119 DNG131119:DNH131119 DXC131119:DXD131119 EGY131119:EGZ131119 EQU131119:EQV131119 FAQ131119:FAR131119 FKM131119:FKN131119 FUI131119:FUJ131119 GEE131119:GEF131119 GOA131119:GOB131119 GXW131119:GXX131119 HHS131119:HHT131119 HRO131119:HRP131119 IBK131119:IBL131119 ILG131119:ILH131119 IVC131119:IVD131119 JEY131119:JEZ131119 JOU131119:JOV131119 JYQ131119:JYR131119 KIM131119:KIN131119 KSI131119:KSJ131119 LCE131119:LCF131119 LMA131119:LMB131119 LVW131119:LVX131119 MFS131119:MFT131119 MPO131119:MPP131119 MZK131119:MZL131119 NJG131119:NJH131119 NTC131119:NTD131119 OCY131119:OCZ131119 OMU131119:OMV131119 OWQ131119:OWR131119 PGM131119:PGN131119 PQI131119:PQJ131119 QAE131119:QAF131119 QKA131119:QKB131119 QTW131119:QTX131119 RDS131119:RDT131119 RNO131119:RNP131119 RXK131119:RXL131119 SHG131119:SHH131119 SRC131119:SRD131119 TAY131119:TAZ131119 TKU131119:TKV131119 TUQ131119:TUR131119 UEM131119:UEN131119 UOI131119:UOJ131119 UYE131119:UYF131119 VIA131119:VIB131119 VRW131119:VRX131119 WBS131119:WBT131119 WLO131119:WLP131119 WVK131119:WVL131119 C196655:D196655 IY196655:IZ196655 SU196655:SV196655 ACQ196655:ACR196655 AMM196655:AMN196655 AWI196655:AWJ196655 BGE196655:BGF196655 BQA196655:BQB196655 BZW196655:BZX196655 CJS196655:CJT196655 CTO196655:CTP196655 DDK196655:DDL196655 DNG196655:DNH196655 DXC196655:DXD196655 EGY196655:EGZ196655 EQU196655:EQV196655 FAQ196655:FAR196655 FKM196655:FKN196655 FUI196655:FUJ196655 GEE196655:GEF196655 GOA196655:GOB196655 GXW196655:GXX196655 HHS196655:HHT196655 HRO196655:HRP196655 IBK196655:IBL196655 ILG196655:ILH196655 IVC196655:IVD196655 JEY196655:JEZ196655 JOU196655:JOV196655 JYQ196655:JYR196655 KIM196655:KIN196655 KSI196655:KSJ196655 LCE196655:LCF196655 LMA196655:LMB196655 LVW196655:LVX196655 MFS196655:MFT196655 MPO196655:MPP196655 MZK196655:MZL196655 NJG196655:NJH196655 NTC196655:NTD196655 OCY196655:OCZ196655 OMU196655:OMV196655 OWQ196655:OWR196655 PGM196655:PGN196655 PQI196655:PQJ196655 QAE196655:QAF196655 QKA196655:QKB196655 QTW196655:QTX196655 RDS196655:RDT196655 RNO196655:RNP196655 RXK196655:RXL196655 SHG196655:SHH196655 SRC196655:SRD196655 TAY196655:TAZ196655 TKU196655:TKV196655 TUQ196655:TUR196655 UEM196655:UEN196655 UOI196655:UOJ196655 UYE196655:UYF196655 VIA196655:VIB196655 VRW196655:VRX196655 WBS196655:WBT196655 WLO196655:WLP196655 WVK196655:WVL196655 C262191:D262191 IY262191:IZ262191 SU262191:SV262191 ACQ262191:ACR262191 AMM262191:AMN262191 AWI262191:AWJ262191 BGE262191:BGF262191 BQA262191:BQB262191 BZW262191:BZX262191 CJS262191:CJT262191 CTO262191:CTP262191 DDK262191:DDL262191 DNG262191:DNH262191 DXC262191:DXD262191 EGY262191:EGZ262191 EQU262191:EQV262191 FAQ262191:FAR262191 FKM262191:FKN262191 FUI262191:FUJ262191 GEE262191:GEF262191 GOA262191:GOB262191 GXW262191:GXX262191 HHS262191:HHT262191 HRO262191:HRP262191 IBK262191:IBL262191 ILG262191:ILH262191 IVC262191:IVD262191 JEY262191:JEZ262191 JOU262191:JOV262191 JYQ262191:JYR262191 KIM262191:KIN262191 KSI262191:KSJ262191 LCE262191:LCF262191 LMA262191:LMB262191 LVW262191:LVX262191 MFS262191:MFT262191 MPO262191:MPP262191 MZK262191:MZL262191 NJG262191:NJH262191 NTC262191:NTD262191 OCY262191:OCZ262191 OMU262191:OMV262191 OWQ262191:OWR262191 PGM262191:PGN262191 PQI262191:PQJ262191 QAE262191:QAF262191 QKA262191:QKB262191 QTW262191:QTX262191 RDS262191:RDT262191 RNO262191:RNP262191 RXK262191:RXL262191 SHG262191:SHH262191 SRC262191:SRD262191 TAY262191:TAZ262191 TKU262191:TKV262191 TUQ262191:TUR262191 UEM262191:UEN262191 UOI262191:UOJ262191 UYE262191:UYF262191 VIA262191:VIB262191 VRW262191:VRX262191 WBS262191:WBT262191 WLO262191:WLP262191 WVK262191:WVL262191 C327727:D327727 IY327727:IZ327727 SU327727:SV327727 ACQ327727:ACR327727 AMM327727:AMN327727 AWI327727:AWJ327727 BGE327727:BGF327727 BQA327727:BQB327727 BZW327727:BZX327727 CJS327727:CJT327727 CTO327727:CTP327727 DDK327727:DDL327727 DNG327727:DNH327727 DXC327727:DXD327727 EGY327727:EGZ327727 EQU327727:EQV327727 FAQ327727:FAR327727 FKM327727:FKN327727 FUI327727:FUJ327727 GEE327727:GEF327727 GOA327727:GOB327727 GXW327727:GXX327727 HHS327727:HHT327727 HRO327727:HRP327727 IBK327727:IBL327727 ILG327727:ILH327727 IVC327727:IVD327727 JEY327727:JEZ327727 JOU327727:JOV327727 JYQ327727:JYR327727 KIM327727:KIN327727 KSI327727:KSJ327727 LCE327727:LCF327727 LMA327727:LMB327727 LVW327727:LVX327727 MFS327727:MFT327727 MPO327727:MPP327727 MZK327727:MZL327727 NJG327727:NJH327727 NTC327727:NTD327727 OCY327727:OCZ327727 OMU327727:OMV327727 OWQ327727:OWR327727 PGM327727:PGN327727 PQI327727:PQJ327727 QAE327727:QAF327727 QKA327727:QKB327727 QTW327727:QTX327727 RDS327727:RDT327727 RNO327727:RNP327727 RXK327727:RXL327727 SHG327727:SHH327727 SRC327727:SRD327727 TAY327727:TAZ327727 TKU327727:TKV327727 TUQ327727:TUR327727 UEM327727:UEN327727 UOI327727:UOJ327727 UYE327727:UYF327727 VIA327727:VIB327727 VRW327727:VRX327727 WBS327727:WBT327727 WLO327727:WLP327727 WVK327727:WVL327727 C393263:D393263 IY393263:IZ393263 SU393263:SV393263 ACQ393263:ACR393263 AMM393263:AMN393263 AWI393263:AWJ393263 BGE393263:BGF393263 BQA393263:BQB393263 BZW393263:BZX393263 CJS393263:CJT393263 CTO393263:CTP393263 DDK393263:DDL393263 DNG393263:DNH393263 DXC393263:DXD393263 EGY393263:EGZ393263 EQU393263:EQV393263 FAQ393263:FAR393263 FKM393263:FKN393263 FUI393263:FUJ393263 GEE393263:GEF393263 GOA393263:GOB393263 GXW393263:GXX393263 HHS393263:HHT393263 HRO393263:HRP393263 IBK393263:IBL393263 ILG393263:ILH393263 IVC393263:IVD393263 JEY393263:JEZ393263 JOU393263:JOV393263 JYQ393263:JYR393263 KIM393263:KIN393263 KSI393263:KSJ393263 LCE393263:LCF393263 LMA393263:LMB393263 LVW393263:LVX393263 MFS393263:MFT393263 MPO393263:MPP393263 MZK393263:MZL393263 NJG393263:NJH393263 NTC393263:NTD393263 OCY393263:OCZ393263 OMU393263:OMV393263 OWQ393263:OWR393263 PGM393263:PGN393263 PQI393263:PQJ393263 QAE393263:QAF393263 QKA393263:QKB393263 QTW393263:QTX393263 RDS393263:RDT393263 RNO393263:RNP393263 RXK393263:RXL393263 SHG393263:SHH393263 SRC393263:SRD393263 TAY393263:TAZ393263 TKU393263:TKV393263 TUQ393263:TUR393263 UEM393263:UEN393263 UOI393263:UOJ393263 UYE393263:UYF393263 VIA393263:VIB393263 VRW393263:VRX393263 WBS393263:WBT393263 WLO393263:WLP393263 WVK393263:WVL393263 C458799:D458799 IY458799:IZ458799 SU458799:SV458799 ACQ458799:ACR458799 AMM458799:AMN458799 AWI458799:AWJ458799 BGE458799:BGF458799 BQA458799:BQB458799 BZW458799:BZX458799 CJS458799:CJT458799 CTO458799:CTP458799 DDK458799:DDL458799 DNG458799:DNH458799 DXC458799:DXD458799 EGY458799:EGZ458799 EQU458799:EQV458799 FAQ458799:FAR458799 FKM458799:FKN458799 FUI458799:FUJ458799 GEE458799:GEF458799 GOA458799:GOB458799 GXW458799:GXX458799 HHS458799:HHT458799 HRO458799:HRP458799 IBK458799:IBL458799 ILG458799:ILH458799 IVC458799:IVD458799 JEY458799:JEZ458799 JOU458799:JOV458799 JYQ458799:JYR458799 KIM458799:KIN458799 KSI458799:KSJ458799 LCE458799:LCF458799 LMA458799:LMB458799 LVW458799:LVX458799 MFS458799:MFT458799 MPO458799:MPP458799 MZK458799:MZL458799 NJG458799:NJH458799 NTC458799:NTD458799 OCY458799:OCZ458799 OMU458799:OMV458799 OWQ458799:OWR458799 PGM458799:PGN458799 PQI458799:PQJ458799 QAE458799:QAF458799 QKA458799:QKB458799 QTW458799:QTX458799 RDS458799:RDT458799 RNO458799:RNP458799 RXK458799:RXL458799 SHG458799:SHH458799 SRC458799:SRD458799 TAY458799:TAZ458799 TKU458799:TKV458799 TUQ458799:TUR458799 UEM458799:UEN458799 UOI458799:UOJ458799 UYE458799:UYF458799 VIA458799:VIB458799 VRW458799:VRX458799 WBS458799:WBT458799 WLO458799:WLP458799 WVK458799:WVL458799 C524335:D524335 IY524335:IZ524335 SU524335:SV524335 ACQ524335:ACR524335 AMM524335:AMN524335 AWI524335:AWJ524335 BGE524335:BGF524335 BQA524335:BQB524335 BZW524335:BZX524335 CJS524335:CJT524335 CTO524335:CTP524335 DDK524335:DDL524335 DNG524335:DNH524335 DXC524335:DXD524335 EGY524335:EGZ524335 EQU524335:EQV524335 FAQ524335:FAR524335 FKM524335:FKN524335 FUI524335:FUJ524335 GEE524335:GEF524335 GOA524335:GOB524335 GXW524335:GXX524335 HHS524335:HHT524335 HRO524335:HRP524335 IBK524335:IBL524335 ILG524335:ILH524335 IVC524335:IVD524335 JEY524335:JEZ524335 JOU524335:JOV524335 JYQ524335:JYR524335 KIM524335:KIN524335 KSI524335:KSJ524335 LCE524335:LCF524335 LMA524335:LMB524335 LVW524335:LVX524335 MFS524335:MFT524335 MPO524335:MPP524335 MZK524335:MZL524335 NJG524335:NJH524335 NTC524335:NTD524335 OCY524335:OCZ524335 OMU524335:OMV524335 OWQ524335:OWR524335 PGM524335:PGN524335 PQI524335:PQJ524335 QAE524335:QAF524335 QKA524335:QKB524335 QTW524335:QTX524335 RDS524335:RDT524335 RNO524335:RNP524335 RXK524335:RXL524335 SHG524335:SHH524335 SRC524335:SRD524335 TAY524335:TAZ524335 TKU524335:TKV524335 TUQ524335:TUR524335 UEM524335:UEN524335 UOI524335:UOJ524335 UYE524335:UYF524335 VIA524335:VIB524335 VRW524335:VRX524335 WBS524335:WBT524335 WLO524335:WLP524335 WVK524335:WVL524335 C589871:D589871 IY589871:IZ589871 SU589871:SV589871 ACQ589871:ACR589871 AMM589871:AMN589871 AWI589871:AWJ589871 BGE589871:BGF589871 BQA589871:BQB589871 BZW589871:BZX589871 CJS589871:CJT589871 CTO589871:CTP589871 DDK589871:DDL589871 DNG589871:DNH589871 DXC589871:DXD589871 EGY589871:EGZ589871 EQU589871:EQV589871 FAQ589871:FAR589871 FKM589871:FKN589871 FUI589871:FUJ589871 GEE589871:GEF589871 GOA589871:GOB589871 GXW589871:GXX589871 HHS589871:HHT589871 HRO589871:HRP589871 IBK589871:IBL589871 ILG589871:ILH589871 IVC589871:IVD589871 JEY589871:JEZ589871 JOU589871:JOV589871 JYQ589871:JYR589871 KIM589871:KIN589871 KSI589871:KSJ589871 LCE589871:LCF589871 LMA589871:LMB589871 LVW589871:LVX589871 MFS589871:MFT589871 MPO589871:MPP589871 MZK589871:MZL589871 NJG589871:NJH589871 NTC589871:NTD589871 OCY589871:OCZ589871 OMU589871:OMV589871 OWQ589871:OWR589871 PGM589871:PGN589871 PQI589871:PQJ589871 QAE589871:QAF589871 QKA589871:QKB589871 QTW589871:QTX589871 RDS589871:RDT589871 RNO589871:RNP589871 RXK589871:RXL589871 SHG589871:SHH589871 SRC589871:SRD589871 TAY589871:TAZ589871 TKU589871:TKV589871 TUQ589871:TUR589871 UEM589871:UEN589871 UOI589871:UOJ589871 UYE589871:UYF589871 VIA589871:VIB589871 VRW589871:VRX589871 WBS589871:WBT589871 WLO589871:WLP589871 WVK589871:WVL589871 C655407:D655407 IY655407:IZ655407 SU655407:SV655407 ACQ655407:ACR655407 AMM655407:AMN655407 AWI655407:AWJ655407 BGE655407:BGF655407 BQA655407:BQB655407 BZW655407:BZX655407 CJS655407:CJT655407 CTO655407:CTP655407 DDK655407:DDL655407 DNG655407:DNH655407 DXC655407:DXD655407 EGY655407:EGZ655407 EQU655407:EQV655407 FAQ655407:FAR655407 FKM655407:FKN655407 FUI655407:FUJ655407 GEE655407:GEF655407 GOA655407:GOB655407 GXW655407:GXX655407 HHS655407:HHT655407 HRO655407:HRP655407 IBK655407:IBL655407 ILG655407:ILH655407 IVC655407:IVD655407 JEY655407:JEZ655407 JOU655407:JOV655407 JYQ655407:JYR655407 KIM655407:KIN655407 KSI655407:KSJ655407 LCE655407:LCF655407 LMA655407:LMB655407 LVW655407:LVX655407 MFS655407:MFT655407 MPO655407:MPP655407 MZK655407:MZL655407 NJG655407:NJH655407 NTC655407:NTD655407 OCY655407:OCZ655407 OMU655407:OMV655407 OWQ655407:OWR655407 PGM655407:PGN655407 PQI655407:PQJ655407 QAE655407:QAF655407 QKA655407:QKB655407 QTW655407:QTX655407 RDS655407:RDT655407 RNO655407:RNP655407 RXK655407:RXL655407 SHG655407:SHH655407 SRC655407:SRD655407 TAY655407:TAZ655407 TKU655407:TKV655407 TUQ655407:TUR655407 UEM655407:UEN655407 UOI655407:UOJ655407 UYE655407:UYF655407 VIA655407:VIB655407 VRW655407:VRX655407 WBS655407:WBT655407 WLO655407:WLP655407 WVK655407:WVL655407 C720943:D720943 IY720943:IZ720943 SU720943:SV720943 ACQ720943:ACR720943 AMM720943:AMN720943 AWI720943:AWJ720943 BGE720943:BGF720943 BQA720943:BQB720943 BZW720943:BZX720943 CJS720943:CJT720943 CTO720943:CTP720943 DDK720943:DDL720943 DNG720943:DNH720943 DXC720943:DXD720943 EGY720943:EGZ720943 EQU720943:EQV720943 FAQ720943:FAR720943 FKM720943:FKN720943 FUI720943:FUJ720943 GEE720943:GEF720943 GOA720943:GOB720943 GXW720943:GXX720943 HHS720943:HHT720943 HRO720943:HRP720943 IBK720943:IBL720943 ILG720943:ILH720943 IVC720943:IVD720943 JEY720943:JEZ720943 JOU720943:JOV720943 JYQ720943:JYR720943 KIM720943:KIN720943 KSI720943:KSJ720943 LCE720943:LCF720943 LMA720943:LMB720943 LVW720943:LVX720943 MFS720943:MFT720943 MPO720943:MPP720943 MZK720943:MZL720943 NJG720943:NJH720943 NTC720943:NTD720943 OCY720943:OCZ720943 OMU720943:OMV720943 OWQ720943:OWR720943 PGM720943:PGN720943 PQI720943:PQJ720943 QAE720943:QAF720943 QKA720943:QKB720943 QTW720943:QTX720943 RDS720943:RDT720943 RNO720943:RNP720943 RXK720943:RXL720943 SHG720943:SHH720943 SRC720943:SRD720943 TAY720943:TAZ720943 TKU720943:TKV720943 TUQ720943:TUR720943 UEM720943:UEN720943 UOI720943:UOJ720943 UYE720943:UYF720943 VIA720943:VIB720943 VRW720943:VRX720943 WBS720943:WBT720943 WLO720943:WLP720943 WVK720943:WVL720943 C786479:D786479 IY786479:IZ786479 SU786479:SV786479 ACQ786479:ACR786479 AMM786479:AMN786479 AWI786479:AWJ786479 BGE786479:BGF786479 BQA786479:BQB786479 BZW786479:BZX786479 CJS786479:CJT786479 CTO786479:CTP786479 DDK786479:DDL786479 DNG786479:DNH786479 DXC786479:DXD786479 EGY786479:EGZ786479 EQU786479:EQV786479 FAQ786479:FAR786479 FKM786479:FKN786479 FUI786479:FUJ786479 GEE786479:GEF786479 GOA786479:GOB786479 GXW786479:GXX786479 HHS786479:HHT786479 HRO786479:HRP786479 IBK786479:IBL786479 ILG786479:ILH786479 IVC786479:IVD786479 JEY786479:JEZ786479 JOU786479:JOV786479 JYQ786479:JYR786479 KIM786479:KIN786479 KSI786479:KSJ786479 LCE786479:LCF786479 LMA786479:LMB786479 LVW786479:LVX786479 MFS786479:MFT786479 MPO786479:MPP786479 MZK786479:MZL786479 NJG786479:NJH786479 NTC786479:NTD786479 OCY786479:OCZ786479 OMU786479:OMV786479 OWQ786479:OWR786479 PGM786479:PGN786479 PQI786479:PQJ786479 QAE786479:QAF786479 QKA786479:QKB786479 QTW786479:QTX786479 RDS786479:RDT786479 RNO786479:RNP786479 RXK786479:RXL786479 SHG786479:SHH786479 SRC786479:SRD786479 TAY786479:TAZ786479 TKU786479:TKV786479 TUQ786479:TUR786479 UEM786479:UEN786479 UOI786479:UOJ786479 UYE786479:UYF786479 VIA786479:VIB786479 VRW786479:VRX786479 WBS786479:WBT786479 WLO786479:WLP786479 WVK786479:WVL786479 C852015:D852015 IY852015:IZ852015 SU852015:SV852015 ACQ852015:ACR852015 AMM852015:AMN852015 AWI852015:AWJ852015 BGE852015:BGF852015 BQA852015:BQB852015 BZW852015:BZX852015 CJS852015:CJT852015 CTO852015:CTP852015 DDK852015:DDL852015 DNG852015:DNH852015 DXC852015:DXD852015 EGY852015:EGZ852015 EQU852015:EQV852015 FAQ852015:FAR852015 FKM852015:FKN852015 FUI852015:FUJ852015 GEE852015:GEF852015 GOA852015:GOB852015 GXW852015:GXX852015 HHS852015:HHT852015 HRO852015:HRP852015 IBK852015:IBL852015 ILG852015:ILH852015 IVC852015:IVD852015 JEY852015:JEZ852015 JOU852015:JOV852015 JYQ852015:JYR852015 KIM852015:KIN852015 KSI852015:KSJ852015 LCE852015:LCF852015 LMA852015:LMB852015 LVW852015:LVX852015 MFS852015:MFT852015 MPO852015:MPP852015 MZK852015:MZL852015 NJG852015:NJH852015 NTC852015:NTD852015 OCY852015:OCZ852015 OMU852015:OMV852015 OWQ852015:OWR852015 PGM852015:PGN852015 PQI852015:PQJ852015 QAE852015:QAF852015 QKA852015:QKB852015 QTW852015:QTX852015 RDS852015:RDT852015 RNO852015:RNP852015 RXK852015:RXL852015 SHG852015:SHH852015 SRC852015:SRD852015 TAY852015:TAZ852015 TKU852015:TKV852015 TUQ852015:TUR852015 UEM852015:UEN852015 UOI852015:UOJ852015 UYE852015:UYF852015 VIA852015:VIB852015 VRW852015:VRX852015 WBS852015:WBT852015 WLO852015:WLP852015 WVK852015:WVL852015 C917551:D917551 IY917551:IZ917551 SU917551:SV917551 ACQ917551:ACR917551 AMM917551:AMN917551 AWI917551:AWJ917551 BGE917551:BGF917551 BQA917551:BQB917551 BZW917551:BZX917551 CJS917551:CJT917551 CTO917551:CTP917551 DDK917551:DDL917551 DNG917551:DNH917551 DXC917551:DXD917551 EGY917551:EGZ917551 EQU917551:EQV917551 FAQ917551:FAR917551 FKM917551:FKN917551 FUI917551:FUJ917551 GEE917551:GEF917551 GOA917551:GOB917551 GXW917551:GXX917551 HHS917551:HHT917551 HRO917551:HRP917551 IBK917551:IBL917551 ILG917551:ILH917551 IVC917551:IVD917551 JEY917551:JEZ917551 JOU917551:JOV917551 JYQ917551:JYR917551 KIM917551:KIN917551 KSI917551:KSJ917551 LCE917551:LCF917551 LMA917551:LMB917551 LVW917551:LVX917551 MFS917551:MFT917551 MPO917551:MPP917551 MZK917551:MZL917551 NJG917551:NJH917551 NTC917551:NTD917551 OCY917551:OCZ917551 OMU917551:OMV917551 OWQ917551:OWR917551 PGM917551:PGN917551 PQI917551:PQJ917551 QAE917551:QAF917551 QKA917551:QKB917551 QTW917551:QTX917551 RDS917551:RDT917551 RNO917551:RNP917551 RXK917551:RXL917551 SHG917551:SHH917551 SRC917551:SRD917551 TAY917551:TAZ917551 TKU917551:TKV917551 TUQ917551:TUR917551 UEM917551:UEN917551 UOI917551:UOJ917551 UYE917551:UYF917551 VIA917551:VIB917551 VRW917551:VRX917551 WBS917551:WBT917551 WLO917551:WLP917551 WVK917551:WVL917551 C983087:D983087 IY983087:IZ983087 SU983087:SV983087 ACQ983087:ACR983087 AMM983087:AMN983087 AWI983087:AWJ983087 BGE983087:BGF983087 BQA983087:BQB983087 BZW983087:BZX983087 CJS983087:CJT983087 CTO983087:CTP983087 DDK983087:DDL983087 DNG983087:DNH983087 DXC983087:DXD983087 EGY983087:EGZ983087 EQU983087:EQV983087 FAQ983087:FAR983087 FKM983087:FKN983087 FUI983087:FUJ983087 GEE983087:GEF983087 GOA983087:GOB983087 GXW983087:GXX983087 HHS983087:HHT983087 HRO983087:HRP983087 IBK983087:IBL983087 ILG983087:ILH983087 IVC983087:IVD983087 JEY983087:JEZ983087 JOU983087:JOV983087 JYQ983087:JYR983087 KIM983087:KIN983087 KSI983087:KSJ983087 LCE983087:LCF983087 LMA983087:LMB983087 LVW983087:LVX983087 MFS983087:MFT983087 MPO983087:MPP983087 MZK983087:MZL983087 NJG983087:NJH983087 NTC983087:NTD983087 OCY983087:OCZ983087 OMU983087:OMV983087 OWQ983087:OWR983087 PGM983087:PGN983087 PQI983087:PQJ983087 QAE983087:QAF983087 QKA983087:QKB983087 QTW983087:QTX983087 RDS983087:RDT983087 RNO983087:RNP983087 RXK983087:RXL983087 SHG983087:SHH983087 SRC983087:SRD983087 TAY983087:TAZ983087 TKU983087:TKV983087 TUQ983087:TUR983087 UEM983087:UEN983087 UOI983087:UOJ983087 UYE983087:UYF983087 VIA983087:VIB983087 VRW983087:VRX983087 WBS983087:WBT983087 WLO983087:WLP983087 WVK983087:WVL983087">
      <formula1>$K$69:$K$95</formula1>
    </dataValidation>
    <dataValidation type="list" allowBlank="1" showInputMessage="1" showErrorMessage="1" sqref="C41:E41 IY41:JA41 SU41:SW41 ACQ41:ACS41 AMM41:AMO41 AWI41:AWK41 BGE41:BGG41 BQA41:BQC41 BZW41:BZY41 CJS41:CJU41 CTO41:CTQ41 DDK41:DDM41 DNG41:DNI41 DXC41:DXE41 EGY41:EHA41 EQU41:EQW41 FAQ41:FAS41 FKM41:FKO41 FUI41:FUK41 GEE41:GEG41 GOA41:GOC41 GXW41:GXY41 HHS41:HHU41 HRO41:HRQ41 IBK41:IBM41 ILG41:ILI41 IVC41:IVE41 JEY41:JFA41 JOU41:JOW41 JYQ41:JYS41 KIM41:KIO41 KSI41:KSK41 LCE41:LCG41 LMA41:LMC41 LVW41:LVY41 MFS41:MFU41 MPO41:MPQ41 MZK41:MZM41 NJG41:NJI41 NTC41:NTE41 OCY41:ODA41 OMU41:OMW41 OWQ41:OWS41 PGM41:PGO41 PQI41:PQK41 QAE41:QAG41 QKA41:QKC41 QTW41:QTY41 RDS41:RDU41 RNO41:RNQ41 RXK41:RXM41 SHG41:SHI41 SRC41:SRE41 TAY41:TBA41 TKU41:TKW41 TUQ41:TUS41 UEM41:UEO41 UOI41:UOK41 UYE41:UYG41 VIA41:VIC41 VRW41:VRY41 WBS41:WBU41 WLO41:WLQ41 WVK41:WVM41 C65577:E65577 IY65577:JA65577 SU65577:SW65577 ACQ65577:ACS65577 AMM65577:AMO65577 AWI65577:AWK65577 BGE65577:BGG65577 BQA65577:BQC65577 BZW65577:BZY65577 CJS65577:CJU65577 CTO65577:CTQ65577 DDK65577:DDM65577 DNG65577:DNI65577 DXC65577:DXE65577 EGY65577:EHA65577 EQU65577:EQW65577 FAQ65577:FAS65577 FKM65577:FKO65577 FUI65577:FUK65577 GEE65577:GEG65577 GOA65577:GOC65577 GXW65577:GXY65577 HHS65577:HHU65577 HRO65577:HRQ65577 IBK65577:IBM65577 ILG65577:ILI65577 IVC65577:IVE65577 JEY65577:JFA65577 JOU65577:JOW65577 JYQ65577:JYS65577 KIM65577:KIO65577 KSI65577:KSK65577 LCE65577:LCG65577 LMA65577:LMC65577 LVW65577:LVY65577 MFS65577:MFU65577 MPO65577:MPQ65577 MZK65577:MZM65577 NJG65577:NJI65577 NTC65577:NTE65577 OCY65577:ODA65577 OMU65577:OMW65577 OWQ65577:OWS65577 PGM65577:PGO65577 PQI65577:PQK65577 QAE65577:QAG65577 QKA65577:QKC65577 QTW65577:QTY65577 RDS65577:RDU65577 RNO65577:RNQ65577 RXK65577:RXM65577 SHG65577:SHI65577 SRC65577:SRE65577 TAY65577:TBA65577 TKU65577:TKW65577 TUQ65577:TUS65577 UEM65577:UEO65577 UOI65577:UOK65577 UYE65577:UYG65577 VIA65577:VIC65577 VRW65577:VRY65577 WBS65577:WBU65577 WLO65577:WLQ65577 WVK65577:WVM65577 C131113:E131113 IY131113:JA131113 SU131113:SW131113 ACQ131113:ACS131113 AMM131113:AMO131113 AWI131113:AWK131113 BGE131113:BGG131113 BQA131113:BQC131113 BZW131113:BZY131113 CJS131113:CJU131113 CTO131113:CTQ131113 DDK131113:DDM131113 DNG131113:DNI131113 DXC131113:DXE131113 EGY131113:EHA131113 EQU131113:EQW131113 FAQ131113:FAS131113 FKM131113:FKO131113 FUI131113:FUK131113 GEE131113:GEG131113 GOA131113:GOC131113 GXW131113:GXY131113 HHS131113:HHU131113 HRO131113:HRQ131113 IBK131113:IBM131113 ILG131113:ILI131113 IVC131113:IVE131113 JEY131113:JFA131113 JOU131113:JOW131113 JYQ131113:JYS131113 KIM131113:KIO131113 KSI131113:KSK131113 LCE131113:LCG131113 LMA131113:LMC131113 LVW131113:LVY131113 MFS131113:MFU131113 MPO131113:MPQ131113 MZK131113:MZM131113 NJG131113:NJI131113 NTC131113:NTE131113 OCY131113:ODA131113 OMU131113:OMW131113 OWQ131113:OWS131113 PGM131113:PGO131113 PQI131113:PQK131113 QAE131113:QAG131113 QKA131113:QKC131113 QTW131113:QTY131113 RDS131113:RDU131113 RNO131113:RNQ131113 RXK131113:RXM131113 SHG131113:SHI131113 SRC131113:SRE131113 TAY131113:TBA131113 TKU131113:TKW131113 TUQ131113:TUS131113 UEM131113:UEO131113 UOI131113:UOK131113 UYE131113:UYG131113 VIA131113:VIC131113 VRW131113:VRY131113 WBS131113:WBU131113 WLO131113:WLQ131113 WVK131113:WVM131113 C196649:E196649 IY196649:JA196649 SU196649:SW196649 ACQ196649:ACS196649 AMM196649:AMO196649 AWI196649:AWK196649 BGE196649:BGG196649 BQA196649:BQC196649 BZW196649:BZY196649 CJS196649:CJU196649 CTO196649:CTQ196649 DDK196649:DDM196649 DNG196649:DNI196649 DXC196649:DXE196649 EGY196649:EHA196649 EQU196649:EQW196649 FAQ196649:FAS196649 FKM196649:FKO196649 FUI196649:FUK196649 GEE196649:GEG196649 GOA196649:GOC196649 GXW196649:GXY196649 HHS196649:HHU196649 HRO196649:HRQ196649 IBK196649:IBM196649 ILG196649:ILI196649 IVC196649:IVE196649 JEY196649:JFA196649 JOU196649:JOW196649 JYQ196649:JYS196649 KIM196649:KIO196649 KSI196649:KSK196649 LCE196649:LCG196649 LMA196649:LMC196649 LVW196649:LVY196649 MFS196649:MFU196649 MPO196649:MPQ196649 MZK196649:MZM196649 NJG196649:NJI196649 NTC196649:NTE196649 OCY196649:ODA196649 OMU196649:OMW196649 OWQ196649:OWS196649 PGM196649:PGO196649 PQI196649:PQK196649 QAE196649:QAG196649 QKA196649:QKC196649 QTW196649:QTY196649 RDS196649:RDU196649 RNO196649:RNQ196649 RXK196649:RXM196649 SHG196649:SHI196649 SRC196649:SRE196649 TAY196649:TBA196649 TKU196649:TKW196649 TUQ196649:TUS196649 UEM196649:UEO196649 UOI196649:UOK196649 UYE196649:UYG196649 VIA196649:VIC196649 VRW196649:VRY196649 WBS196649:WBU196649 WLO196649:WLQ196649 WVK196649:WVM196649 C262185:E262185 IY262185:JA262185 SU262185:SW262185 ACQ262185:ACS262185 AMM262185:AMO262185 AWI262185:AWK262185 BGE262185:BGG262185 BQA262185:BQC262185 BZW262185:BZY262185 CJS262185:CJU262185 CTO262185:CTQ262185 DDK262185:DDM262185 DNG262185:DNI262185 DXC262185:DXE262185 EGY262185:EHA262185 EQU262185:EQW262185 FAQ262185:FAS262185 FKM262185:FKO262185 FUI262185:FUK262185 GEE262185:GEG262185 GOA262185:GOC262185 GXW262185:GXY262185 HHS262185:HHU262185 HRO262185:HRQ262185 IBK262185:IBM262185 ILG262185:ILI262185 IVC262185:IVE262185 JEY262185:JFA262185 JOU262185:JOW262185 JYQ262185:JYS262185 KIM262185:KIO262185 KSI262185:KSK262185 LCE262185:LCG262185 LMA262185:LMC262185 LVW262185:LVY262185 MFS262185:MFU262185 MPO262185:MPQ262185 MZK262185:MZM262185 NJG262185:NJI262185 NTC262185:NTE262185 OCY262185:ODA262185 OMU262185:OMW262185 OWQ262185:OWS262185 PGM262185:PGO262185 PQI262185:PQK262185 QAE262185:QAG262185 QKA262185:QKC262185 QTW262185:QTY262185 RDS262185:RDU262185 RNO262185:RNQ262185 RXK262185:RXM262185 SHG262185:SHI262185 SRC262185:SRE262185 TAY262185:TBA262185 TKU262185:TKW262185 TUQ262185:TUS262185 UEM262185:UEO262185 UOI262185:UOK262185 UYE262185:UYG262185 VIA262185:VIC262185 VRW262185:VRY262185 WBS262185:WBU262185 WLO262185:WLQ262185 WVK262185:WVM262185 C327721:E327721 IY327721:JA327721 SU327721:SW327721 ACQ327721:ACS327721 AMM327721:AMO327721 AWI327721:AWK327721 BGE327721:BGG327721 BQA327721:BQC327721 BZW327721:BZY327721 CJS327721:CJU327721 CTO327721:CTQ327721 DDK327721:DDM327721 DNG327721:DNI327721 DXC327721:DXE327721 EGY327721:EHA327721 EQU327721:EQW327721 FAQ327721:FAS327721 FKM327721:FKO327721 FUI327721:FUK327721 GEE327721:GEG327721 GOA327721:GOC327721 GXW327721:GXY327721 HHS327721:HHU327721 HRO327721:HRQ327721 IBK327721:IBM327721 ILG327721:ILI327721 IVC327721:IVE327721 JEY327721:JFA327721 JOU327721:JOW327721 JYQ327721:JYS327721 KIM327721:KIO327721 KSI327721:KSK327721 LCE327721:LCG327721 LMA327721:LMC327721 LVW327721:LVY327721 MFS327721:MFU327721 MPO327721:MPQ327721 MZK327721:MZM327721 NJG327721:NJI327721 NTC327721:NTE327721 OCY327721:ODA327721 OMU327721:OMW327721 OWQ327721:OWS327721 PGM327721:PGO327721 PQI327721:PQK327721 QAE327721:QAG327721 QKA327721:QKC327721 QTW327721:QTY327721 RDS327721:RDU327721 RNO327721:RNQ327721 RXK327721:RXM327721 SHG327721:SHI327721 SRC327721:SRE327721 TAY327721:TBA327721 TKU327721:TKW327721 TUQ327721:TUS327721 UEM327721:UEO327721 UOI327721:UOK327721 UYE327721:UYG327721 VIA327721:VIC327721 VRW327721:VRY327721 WBS327721:WBU327721 WLO327721:WLQ327721 WVK327721:WVM327721 C393257:E393257 IY393257:JA393257 SU393257:SW393257 ACQ393257:ACS393257 AMM393257:AMO393257 AWI393257:AWK393257 BGE393257:BGG393257 BQA393257:BQC393257 BZW393257:BZY393257 CJS393257:CJU393257 CTO393257:CTQ393257 DDK393257:DDM393257 DNG393257:DNI393257 DXC393257:DXE393257 EGY393257:EHA393257 EQU393257:EQW393257 FAQ393257:FAS393257 FKM393257:FKO393257 FUI393257:FUK393257 GEE393257:GEG393257 GOA393257:GOC393257 GXW393257:GXY393257 HHS393257:HHU393257 HRO393257:HRQ393257 IBK393257:IBM393257 ILG393257:ILI393257 IVC393257:IVE393257 JEY393257:JFA393257 JOU393257:JOW393257 JYQ393257:JYS393257 KIM393257:KIO393257 KSI393257:KSK393257 LCE393257:LCG393257 LMA393257:LMC393257 LVW393257:LVY393257 MFS393257:MFU393257 MPO393257:MPQ393257 MZK393257:MZM393257 NJG393257:NJI393257 NTC393257:NTE393257 OCY393257:ODA393257 OMU393257:OMW393257 OWQ393257:OWS393257 PGM393257:PGO393257 PQI393257:PQK393257 QAE393257:QAG393257 QKA393257:QKC393257 QTW393257:QTY393257 RDS393257:RDU393257 RNO393257:RNQ393257 RXK393257:RXM393257 SHG393257:SHI393257 SRC393257:SRE393257 TAY393257:TBA393257 TKU393257:TKW393257 TUQ393257:TUS393257 UEM393257:UEO393257 UOI393257:UOK393257 UYE393257:UYG393257 VIA393257:VIC393257 VRW393257:VRY393257 WBS393257:WBU393257 WLO393257:WLQ393257 WVK393257:WVM393257 C458793:E458793 IY458793:JA458793 SU458793:SW458793 ACQ458793:ACS458793 AMM458793:AMO458793 AWI458793:AWK458793 BGE458793:BGG458793 BQA458793:BQC458793 BZW458793:BZY458793 CJS458793:CJU458793 CTO458793:CTQ458793 DDK458793:DDM458793 DNG458793:DNI458793 DXC458793:DXE458793 EGY458793:EHA458793 EQU458793:EQW458793 FAQ458793:FAS458793 FKM458793:FKO458793 FUI458793:FUK458793 GEE458793:GEG458793 GOA458793:GOC458793 GXW458793:GXY458793 HHS458793:HHU458793 HRO458793:HRQ458793 IBK458793:IBM458793 ILG458793:ILI458793 IVC458793:IVE458793 JEY458793:JFA458793 JOU458793:JOW458793 JYQ458793:JYS458793 KIM458793:KIO458793 KSI458793:KSK458793 LCE458793:LCG458793 LMA458793:LMC458793 LVW458793:LVY458793 MFS458793:MFU458793 MPO458793:MPQ458793 MZK458793:MZM458793 NJG458793:NJI458793 NTC458793:NTE458793 OCY458793:ODA458793 OMU458793:OMW458793 OWQ458793:OWS458793 PGM458793:PGO458793 PQI458793:PQK458793 QAE458793:QAG458793 QKA458793:QKC458793 QTW458793:QTY458793 RDS458793:RDU458793 RNO458793:RNQ458793 RXK458793:RXM458793 SHG458793:SHI458793 SRC458793:SRE458793 TAY458793:TBA458793 TKU458793:TKW458793 TUQ458793:TUS458793 UEM458793:UEO458793 UOI458793:UOK458793 UYE458793:UYG458793 VIA458793:VIC458793 VRW458793:VRY458793 WBS458793:WBU458793 WLO458793:WLQ458793 WVK458793:WVM458793 C524329:E524329 IY524329:JA524329 SU524329:SW524329 ACQ524329:ACS524329 AMM524329:AMO524329 AWI524329:AWK524329 BGE524329:BGG524329 BQA524329:BQC524329 BZW524329:BZY524329 CJS524329:CJU524329 CTO524329:CTQ524329 DDK524329:DDM524329 DNG524329:DNI524329 DXC524329:DXE524329 EGY524329:EHA524329 EQU524329:EQW524329 FAQ524329:FAS524329 FKM524329:FKO524329 FUI524329:FUK524329 GEE524329:GEG524329 GOA524329:GOC524329 GXW524329:GXY524329 HHS524329:HHU524329 HRO524329:HRQ524329 IBK524329:IBM524329 ILG524329:ILI524329 IVC524329:IVE524329 JEY524329:JFA524329 JOU524329:JOW524329 JYQ524329:JYS524329 KIM524329:KIO524329 KSI524329:KSK524329 LCE524329:LCG524329 LMA524329:LMC524329 LVW524329:LVY524329 MFS524329:MFU524329 MPO524329:MPQ524329 MZK524329:MZM524329 NJG524329:NJI524329 NTC524329:NTE524329 OCY524329:ODA524329 OMU524329:OMW524329 OWQ524329:OWS524329 PGM524329:PGO524329 PQI524329:PQK524329 QAE524329:QAG524329 QKA524329:QKC524329 QTW524329:QTY524329 RDS524329:RDU524329 RNO524329:RNQ524329 RXK524329:RXM524329 SHG524329:SHI524329 SRC524329:SRE524329 TAY524329:TBA524329 TKU524329:TKW524329 TUQ524329:TUS524329 UEM524329:UEO524329 UOI524329:UOK524329 UYE524329:UYG524329 VIA524329:VIC524329 VRW524329:VRY524329 WBS524329:WBU524329 WLO524329:WLQ524329 WVK524329:WVM524329 C589865:E589865 IY589865:JA589865 SU589865:SW589865 ACQ589865:ACS589865 AMM589865:AMO589865 AWI589865:AWK589865 BGE589865:BGG589865 BQA589865:BQC589865 BZW589865:BZY589865 CJS589865:CJU589865 CTO589865:CTQ589865 DDK589865:DDM589865 DNG589865:DNI589865 DXC589865:DXE589865 EGY589865:EHA589865 EQU589865:EQW589865 FAQ589865:FAS589865 FKM589865:FKO589865 FUI589865:FUK589865 GEE589865:GEG589865 GOA589865:GOC589865 GXW589865:GXY589865 HHS589865:HHU589865 HRO589865:HRQ589865 IBK589865:IBM589865 ILG589865:ILI589865 IVC589865:IVE589865 JEY589865:JFA589865 JOU589865:JOW589865 JYQ589865:JYS589865 KIM589865:KIO589865 KSI589865:KSK589865 LCE589865:LCG589865 LMA589865:LMC589865 LVW589865:LVY589865 MFS589865:MFU589865 MPO589865:MPQ589865 MZK589865:MZM589865 NJG589865:NJI589865 NTC589865:NTE589865 OCY589865:ODA589865 OMU589865:OMW589865 OWQ589865:OWS589865 PGM589865:PGO589865 PQI589865:PQK589865 QAE589865:QAG589865 QKA589865:QKC589865 QTW589865:QTY589865 RDS589865:RDU589865 RNO589865:RNQ589865 RXK589865:RXM589865 SHG589865:SHI589865 SRC589865:SRE589865 TAY589865:TBA589865 TKU589865:TKW589865 TUQ589865:TUS589865 UEM589865:UEO589865 UOI589865:UOK589865 UYE589865:UYG589865 VIA589865:VIC589865 VRW589865:VRY589865 WBS589865:WBU589865 WLO589865:WLQ589865 WVK589865:WVM589865 C655401:E655401 IY655401:JA655401 SU655401:SW655401 ACQ655401:ACS655401 AMM655401:AMO655401 AWI655401:AWK655401 BGE655401:BGG655401 BQA655401:BQC655401 BZW655401:BZY655401 CJS655401:CJU655401 CTO655401:CTQ655401 DDK655401:DDM655401 DNG655401:DNI655401 DXC655401:DXE655401 EGY655401:EHA655401 EQU655401:EQW655401 FAQ655401:FAS655401 FKM655401:FKO655401 FUI655401:FUK655401 GEE655401:GEG655401 GOA655401:GOC655401 GXW655401:GXY655401 HHS655401:HHU655401 HRO655401:HRQ655401 IBK655401:IBM655401 ILG655401:ILI655401 IVC655401:IVE655401 JEY655401:JFA655401 JOU655401:JOW655401 JYQ655401:JYS655401 KIM655401:KIO655401 KSI655401:KSK655401 LCE655401:LCG655401 LMA655401:LMC655401 LVW655401:LVY655401 MFS655401:MFU655401 MPO655401:MPQ655401 MZK655401:MZM655401 NJG655401:NJI655401 NTC655401:NTE655401 OCY655401:ODA655401 OMU655401:OMW655401 OWQ655401:OWS655401 PGM655401:PGO655401 PQI655401:PQK655401 QAE655401:QAG655401 QKA655401:QKC655401 QTW655401:QTY655401 RDS655401:RDU655401 RNO655401:RNQ655401 RXK655401:RXM655401 SHG655401:SHI655401 SRC655401:SRE655401 TAY655401:TBA655401 TKU655401:TKW655401 TUQ655401:TUS655401 UEM655401:UEO655401 UOI655401:UOK655401 UYE655401:UYG655401 VIA655401:VIC655401 VRW655401:VRY655401 WBS655401:WBU655401 WLO655401:WLQ655401 WVK655401:WVM655401 C720937:E720937 IY720937:JA720937 SU720937:SW720937 ACQ720937:ACS720937 AMM720937:AMO720937 AWI720937:AWK720937 BGE720937:BGG720937 BQA720937:BQC720937 BZW720937:BZY720937 CJS720937:CJU720937 CTO720937:CTQ720937 DDK720937:DDM720937 DNG720937:DNI720937 DXC720937:DXE720937 EGY720937:EHA720937 EQU720937:EQW720937 FAQ720937:FAS720937 FKM720937:FKO720937 FUI720937:FUK720937 GEE720937:GEG720937 GOA720937:GOC720937 GXW720937:GXY720937 HHS720937:HHU720937 HRO720937:HRQ720937 IBK720937:IBM720937 ILG720937:ILI720937 IVC720937:IVE720937 JEY720937:JFA720937 JOU720937:JOW720937 JYQ720937:JYS720937 KIM720937:KIO720937 KSI720937:KSK720937 LCE720937:LCG720937 LMA720937:LMC720937 LVW720937:LVY720937 MFS720937:MFU720937 MPO720937:MPQ720937 MZK720937:MZM720937 NJG720937:NJI720937 NTC720937:NTE720937 OCY720937:ODA720937 OMU720937:OMW720937 OWQ720937:OWS720937 PGM720937:PGO720937 PQI720937:PQK720937 QAE720937:QAG720937 QKA720937:QKC720937 QTW720937:QTY720937 RDS720937:RDU720937 RNO720937:RNQ720937 RXK720937:RXM720937 SHG720937:SHI720937 SRC720937:SRE720937 TAY720937:TBA720937 TKU720937:TKW720937 TUQ720937:TUS720937 UEM720937:UEO720937 UOI720937:UOK720937 UYE720937:UYG720937 VIA720937:VIC720937 VRW720937:VRY720937 WBS720937:WBU720937 WLO720937:WLQ720937 WVK720937:WVM720937 C786473:E786473 IY786473:JA786473 SU786473:SW786473 ACQ786473:ACS786473 AMM786473:AMO786473 AWI786473:AWK786473 BGE786473:BGG786473 BQA786473:BQC786473 BZW786473:BZY786473 CJS786473:CJU786473 CTO786473:CTQ786473 DDK786473:DDM786473 DNG786473:DNI786473 DXC786473:DXE786473 EGY786473:EHA786473 EQU786473:EQW786473 FAQ786473:FAS786473 FKM786473:FKO786473 FUI786473:FUK786473 GEE786473:GEG786473 GOA786473:GOC786473 GXW786473:GXY786473 HHS786473:HHU786473 HRO786473:HRQ786473 IBK786473:IBM786473 ILG786473:ILI786473 IVC786473:IVE786473 JEY786473:JFA786473 JOU786473:JOW786473 JYQ786473:JYS786473 KIM786473:KIO786473 KSI786473:KSK786473 LCE786473:LCG786473 LMA786473:LMC786473 LVW786473:LVY786473 MFS786473:MFU786473 MPO786473:MPQ786473 MZK786473:MZM786473 NJG786473:NJI786473 NTC786473:NTE786473 OCY786473:ODA786473 OMU786473:OMW786473 OWQ786473:OWS786473 PGM786473:PGO786473 PQI786473:PQK786473 QAE786473:QAG786473 QKA786473:QKC786473 QTW786473:QTY786473 RDS786473:RDU786473 RNO786473:RNQ786473 RXK786473:RXM786473 SHG786473:SHI786473 SRC786473:SRE786473 TAY786473:TBA786473 TKU786473:TKW786473 TUQ786473:TUS786473 UEM786473:UEO786473 UOI786473:UOK786473 UYE786473:UYG786473 VIA786473:VIC786473 VRW786473:VRY786473 WBS786473:WBU786473 WLO786473:WLQ786473 WVK786473:WVM786473 C852009:E852009 IY852009:JA852009 SU852009:SW852009 ACQ852009:ACS852009 AMM852009:AMO852009 AWI852009:AWK852009 BGE852009:BGG852009 BQA852009:BQC852009 BZW852009:BZY852009 CJS852009:CJU852009 CTO852009:CTQ852009 DDK852009:DDM852009 DNG852009:DNI852009 DXC852009:DXE852009 EGY852009:EHA852009 EQU852009:EQW852009 FAQ852009:FAS852009 FKM852009:FKO852009 FUI852009:FUK852009 GEE852009:GEG852009 GOA852009:GOC852009 GXW852009:GXY852009 HHS852009:HHU852009 HRO852009:HRQ852009 IBK852009:IBM852009 ILG852009:ILI852009 IVC852009:IVE852009 JEY852009:JFA852009 JOU852009:JOW852009 JYQ852009:JYS852009 KIM852009:KIO852009 KSI852009:KSK852009 LCE852009:LCG852009 LMA852009:LMC852009 LVW852009:LVY852009 MFS852009:MFU852009 MPO852009:MPQ852009 MZK852009:MZM852009 NJG852009:NJI852009 NTC852009:NTE852009 OCY852009:ODA852009 OMU852009:OMW852009 OWQ852009:OWS852009 PGM852009:PGO852009 PQI852009:PQK852009 QAE852009:QAG852009 QKA852009:QKC852009 QTW852009:QTY852009 RDS852009:RDU852009 RNO852009:RNQ852009 RXK852009:RXM852009 SHG852009:SHI852009 SRC852009:SRE852009 TAY852009:TBA852009 TKU852009:TKW852009 TUQ852009:TUS852009 UEM852009:UEO852009 UOI852009:UOK852009 UYE852009:UYG852009 VIA852009:VIC852009 VRW852009:VRY852009 WBS852009:WBU852009 WLO852009:WLQ852009 WVK852009:WVM852009 C917545:E917545 IY917545:JA917545 SU917545:SW917545 ACQ917545:ACS917545 AMM917545:AMO917545 AWI917545:AWK917545 BGE917545:BGG917545 BQA917545:BQC917545 BZW917545:BZY917545 CJS917545:CJU917545 CTO917545:CTQ917545 DDK917545:DDM917545 DNG917545:DNI917545 DXC917545:DXE917545 EGY917545:EHA917545 EQU917545:EQW917545 FAQ917545:FAS917545 FKM917545:FKO917545 FUI917545:FUK917545 GEE917545:GEG917545 GOA917545:GOC917545 GXW917545:GXY917545 HHS917545:HHU917545 HRO917545:HRQ917545 IBK917545:IBM917545 ILG917545:ILI917545 IVC917545:IVE917545 JEY917545:JFA917545 JOU917545:JOW917545 JYQ917545:JYS917545 KIM917545:KIO917545 KSI917545:KSK917545 LCE917545:LCG917545 LMA917545:LMC917545 LVW917545:LVY917545 MFS917545:MFU917545 MPO917545:MPQ917545 MZK917545:MZM917545 NJG917545:NJI917545 NTC917545:NTE917545 OCY917545:ODA917545 OMU917545:OMW917545 OWQ917545:OWS917545 PGM917545:PGO917545 PQI917545:PQK917545 QAE917545:QAG917545 QKA917545:QKC917545 QTW917545:QTY917545 RDS917545:RDU917545 RNO917545:RNQ917545 RXK917545:RXM917545 SHG917545:SHI917545 SRC917545:SRE917545 TAY917545:TBA917545 TKU917545:TKW917545 TUQ917545:TUS917545 UEM917545:UEO917545 UOI917545:UOK917545 UYE917545:UYG917545 VIA917545:VIC917545 VRW917545:VRY917545 WBS917545:WBU917545 WLO917545:WLQ917545 WVK917545:WVM917545 C983081:E983081 IY983081:JA983081 SU983081:SW983081 ACQ983081:ACS983081 AMM983081:AMO983081 AWI983081:AWK983081 BGE983081:BGG983081 BQA983081:BQC983081 BZW983081:BZY983081 CJS983081:CJU983081 CTO983081:CTQ983081 DDK983081:DDM983081 DNG983081:DNI983081 DXC983081:DXE983081 EGY983081:EHA983081 EQU983081:EQW983081 FAQ983081:FAS983081 FKM983081:FKO983081 FUI983081:FUK983081 GEE983081:GEG983081 GOA983081:GOC983081 GXW983081:GXY983081 HHS983081:HHU983081 HRO983081:HRQ983081 IBK983081:IBM983081 ILG983081:ILI983081 IVC983081:IVE983081 JEY983081:JFA983081 JOU983081:JOW983081 JYQ983081:JYS983081 KIM983081:KIO983081 KSI983081:KSK983081 LCE983081:LCG983081 LMA983081:LMC983081 LVW983081:LVY983081 MFS983081:MFU983081 MPO983081:MPQ983081 MZK983081:MZM983081 NJG983081:NJI983081 NTC983081:NTE983081 OCY983081:ODA983081 OMU983081:OMW983081 OWQ983081:OWS983081 PGM983081:PGO983081 PQI983081:PQK983081 QAE983081:QAG983081 QKA983081:QKC983081 QTW983081:QTY983081 RDS983081:RDU983081 RNO983081:RNQ983081 RXK983081:RXM983081 SHG983081:SHI983081 SRC983081:SRE983081 TAY983081:TBA983081 TKU983081:TKW983081 TUQ983081:TUS983081 UEM983081:UEO983081 UOI983081:UOK983081 UYE983081:UYG983081 VIA983081:VIC983081 VRW983081:VRY983081 WBS983081:WBU983081 WLO983081:WLQ983081 WVK983081:WVM983081 M41:O41 JI41:JK41 TE41:TG41 ADA41:ADC41 AMW41:AMY41 AWS41:AWU41 BGO41:BGQ41 BQK41:BQM41 CAG41:CAI41 CKC41:CKE41 CTY41:CUA41 DDU41:DDW41 DNQ41:DNS41 DXM41:DXO41 EHI41:EHK41 ERE41:ERG41 FBA41:FBC41 FKW41:FKY41 FUS41:FUU41 GEO41:GEQ41 GOK41:GOM41 GYG41:GYI41 HIC41:HIE41 HRY41:HSA41 IBU41:IBW41 ILQ41:ILS41 IVM41:IVO41 JFI41:JFK41 JPE41:JPG41 JZA41:JZC41 KIW41:KIY41 KSS41:KSU41 LCO41:LCQ41 LMK41:LMM41 LWG41:LWI41 MGC41:MGE41 MPY41:MQA41 MZU41:MZW41 NJQ41:NJS41 NTM41:NTO41 ODI41:ODK41 ONE41:ONG41 OXA41:OXC41 PGW41:PGY41 PQS41:PQU41 QAO41:QAQ41 QKK41:QKM41 QUG41:QUI41 REC41:REE41 RNY41:ROA41 RXU41:RXW41 SHQ41:SHS41 SRM41:SRO41 TBI41:TBK41 TLE41:TLG41 TVA41:TVC41 UEW41:UEY41 UOS41:UOU41 UYO41:UYQ41 VIK41:VIM41 VSG41:VSI41 WCC41:WCE41 WLY41:WMA41 WVU41:WVW41 M65577:O65577 JI65577:JK65577 TE65577:TG65577 ADA65577:ADC65577 AMW65577:AMY65577 AWS65577:AWU65577 BGO65577:BGQ65577 BQK65577:BQM65577 CAG65577:CAI65577 CKC65577:CKE65577 CTY65577:CUA65577 DDU65577:DDW65577 DNQ65577:DNS65577 DXM65577:DXO65577 EHI65577:EHK65577 ERE65577:ERG65577 FBA65577:FBC65577 FKW65577:FKY65577 FUS65577:FUU65577 GEO65577:GEQ65577 GOK65577:GOM65577 GYG65577:GYI65577 HIC65577:HIE65577 HRY65577:HSA65577 IBU65577:IBW65577 ILQ65577:ILS65577 IVM65577:IVO65577 JFI65577:JFK65577 JPE65577:JPG65577 JZA65577:JZC65577 KIW65577:KIY65577 KSS65577:KSU65577 LCO65577:LCQ65577 LMK65577:LMM65577 LWG65577:LWI65577 MGC65577:MGE65577 MPY65577:MQA65577 MZU65577:MZW65577 NJQ65577:NJS65577 NTM65577:NTO65577 ODI65577:ODK65577 ONE65577:ONG65577 OXA65577:OXC65577 PGW65577:PGY65577 PQS65577:PQU65577 QAO65577:QAQ65577 QKK65577:QKM65577 QUG65577:QUI65577 REC65577:REE65577 RNY65577:ROA65577 RXU65577:RXW65577 SHQ65577:SHS65577 SRM65577:SRO65577 TBI65577:TBK65577 TLE65577:TLG65577 TVA65577:TVC65577 UEW65577:UEY65577 UOS65577:UOU65577 UYO65577:UYQ65577 VIK65577:VIM65577 VSG65577:VSI65577 WCC65577:WCE65577 WLY65577:WMA65577 WVU65577:WVW65577 M131113:O131113 JI131113:JK131113 TE131113:TG131113 ADA131113:ADC131113 AMW131113:AMY131113 AWS131113:AWU131113 BGO131113:BGQ131113 BQK131113:BQM131113 CAG131113:CAI131113 CKC131113:CKE131113 CTY131113:CUA131113 DDU131113:DDW131113 DNQ131113:DNS131113 DXM131113:DXO131113 EHI131113:EHK131113 ERE131113:ERG131113 FBA131113:FBC131113 FKW131113:FKY131113 FUS131113:FUU131113 GEO131113:GEQ131113 GOK131113:GOM131113 GYG131113:GYI131113 HIC131113:HIE131113 HRY131113:HSA131113 IBU131113:IBW131113 ILQ131113:ILS131113 IVM131113:IVO131113 JFI131113:JFK131113 JPE131113:JPG131113 JZA131113:JZC131113 KIW131113:KIY131113 KSS131113:KSU131113 LCO131113:LCQ131113 LMK131113:LMM131113 LWG131113:LWI131113 MGC131113:MGE131113 MPY131113:MQA131113 MZU131113:MZW131113 NJQ131113:NJS131113 NTM131113:NTO131113 ODI131113:ODK131113 ONE131113:ONG131113 OXA131113:OXC131113 PGW131113:PGY131113 PQS131113:PQU131113 QAO131113:QAQ131113 QKK131113:QKM131113 QUG131113:QUI131113 REC131113:REE131113 RNY131113:ROA131113 RXU131113:RXW131113 SHQ131113:SHS131113 SRM131113:SRO131113 TBI131113:TBK131113 TLE131113:TLG131113 TVA131113:TVC131113 UEW131113:UEY131113 UOS131113:UOU131113 UYO131113:UYQ131113 VIK131113:VIM131113 VSG131113:VSI131113 WCC131113:WCE131113 WLY131113:WMA131113 WVU131113:WVW131113 M196649:O196649 JI196649:JK196649 TE196649:TG196649 ADA196649:ADC196649 AMW196649:AMY196649 AWS196649:AWU196649 BGO196649:BGQ196649 BQK196649:BQM196649 CAG196649:CAI196649 CKC196649:CKE196649 CTY196649:CUA196649 DDU196649:DDW196649 DNQ196649:DNS196649 DXM196649:DXO196649 EHI196649:EHK196649 ERE196649:ERG196649 FBA196649:FBC196649 FKW196649:FKY196649 FUS196649:FUU196649 GEO196649:GEQ196649 GOK196649:GOM196649 GYG196649:GYI196649 HIC196649:HIE196649 HRY196649:HSA196649 IBU196649:IBW196649 ILQ196649:ILS196649 IVM196649:IVO196649 JFI196649:JFK196649 JPE196649:JPG196649 JZA196649:JZC196649 KIW196649:KIY196649 KSS196649:KSU196649 LCO196649:LCQ196649 LMK196649:LMM196649 LWG196649:LWI196649 MGC196649:MGE196649 MPY196649:MQA196649 MZU196649:MZW196649 NJQ196649:NJS196649 NTM196649:NTO196649 ODI196649:ODK196649 ONE196649:ONG196649 OXA196649:OXC196649 PGW196649:PGY196649 PQS196649:PQU196649 QAO196649:QAQ196649 QKK196649:QKM196649 QUG196649:QUI196649 REC196649:REE196649 RNY196649:ROA196649 RXU196649:RXW196649 SHQ196649:SHS196649 SRM196649:SRO196649 TBI196649:TBK196649 TLE196649:TLG196649 TVA196649:TVC196649 UEW196649:UEY196649 UOS196649:UOU196649 UYO196649:UYQ196649 VIK196649:VIM196649 VSG196649:VSI196649 WCC196649:WCE196649 WLY196649:WMA196649 WVU196649:WVW196649 M262185:O262185 JI262185:JK262185 TE262185:TG262185 ADA262185:ADC262185 AMW262185:AMY262185 AWS262185:AWU262185 BGO262185:BGQ262185 BQK262185:BQM262185 CAG262185:CAI262185 CKC262185:CKE262185 CTY262185:CUA262185 DDU262185:DDW262185 DNQ262185:DNS262185 DXM262185:DXO262185 EHI262185:EHK262185 ERE262185:ERG262185 FBA262185:FBC262185 FKW262185:FKY262185 FUS262185:FUU262185 GEO262185:GEQ262185 GOK262185:GOM262185 GYG262185:GYI262185 HIC262185:HIE262185 HRY262185:HSA262185 IBU262185:IBW262185 ILQ262185:ILS262185 IVM262185:IVO262185 JFI262185:JFK262185 JPE262185:JPG262185 JZA262185:JZC262185 KIW262185:KIY262185 KSS262185:KSU262185 LCO262185:LCQ262185 LMK262185:LMM262185 LWG262185:LWI262185 MGC262185:MGE262185 MPY262185:MQA262185 MZU262185:MZW262185 NJQ262185:NJS262185 NTM262185:NTO262185 ODI262185:ODK262185 ONE262185:ONG262185 OXA262185:OXC262185 PGW262185:PGY262185 PQS262185:PQU262185 QAO262185:QAQ262185 QKK262185:QKM262185 QUG262185:QUI262185 REC262185:REE262185 RNY262185:ROA262185 RXU262185:RXW262185 SHQ262185:SHS262185 SRM262185:SRO262185 TBI262185:TBK262185 TLE262185:TLG262185 TVA262185:TVC262185 UEW262185:UEY262185 UOS262185:UOU262185 UYO262185:UYQ262185 VIK262185:VIM262185 VSG262185:VSI262185 WCC262185:WCE262185 WLY262185:WMA262185 WVU262185:WVW262185 M327721:O327721 JI327721:JK327721 TE327721:TG327721 ADA327721:ADC327721 AMW327721:AMY327721 AWS327721:AWU327721 BGO327721:BGQ327721 BQK327721:BQM327721 CAG327721:CAI327721 CKC327721:CKE327721 CTY327721:CUA327721 DDU327721:DDW327721 DNQ327721:DNS327721 DXM327721:DXO327721 EHI327721:EHK327721 ERE327721:ERG327721 FBA327721:FBC327721 FKW327721:FKY327721 FUS327721:FUU327721 GEO327721:GEQ327721 GOK327721:GOM327721 GYG327721:GYI327721 HIC327721:HIE327721 HRY327721:HSA327721 IBU327721:IBW327721 ILQ327721:ILS327721 IVM327721:IVO327721 JFI327721:JFK327721 JPE327721:JPG327721 JZA327721:JZC327721 KIW327721:KIY327721 KSS327721:KSU327721 LCO327721:LCQ327721 LMK327721:LMM327721 LWG327721:LWI327721 MGC327721:MGE327721 MPY327721:MQA327721 MZU327721:MZW327721 NJQ327721:NJS327721 NTM327721:NTO327721 ODI327721:ODK327721 ONE327721:ONG327721 OXA327721:OXC327721 PGW327721:PGY327721 PQS327721:PQU327721 QAO327721:QAQ327721 QKK327721:QKM327721 QUG327721:QUI327721 REC327721:REE327721 RNY327721:ROA327721 RXU327721:RXW327721 SHQ327721:SHS327721 SRM327721:SRO327721 TBI327721:TBK327721 TLE327721:TLG327721 TVA327721:TVC327721 UEW327721:UEY327721 UOS327721:UOU327721 UYO327721:UYQ327721 VIK327721:VIM327721 VSG327721:VSI327721 WCC327721:WCE327721 WLY327721:WMA327721 WVU327721:WVW327721 M393257:O393257 JI393257:JK393257 TE393257:TG393257 ADA393257:ADC393257 AMW393257:AMY393257 AWS393257:AWU393257 BGO393257:BGQ393257 BQK393257:BQM393257 CAG393257:CAI393257 CKC393257:CKE393257 CTY393257:CUA393257 DDU393257:DDW393257 DNQ393257:DNS393257 DXM393257:DXO393257 EHI393257:EHK393257 ERE393257:ERG393257 FBA393257:FBC393257 FKW393257:FKY393257 FUS393257:FUU393257 GEO393257:GEQ393257 GOK393257:GOM393257 GYG393257:GYI393257 HIC393257:HIE393257 HRY393257:HSA393257 IBU393257:IBW393257 ILQ393257:ILS393257 IVM393257:IVO393257 JFI393257:JFK393257 JPE393257:JPG393257 JZA393257:JZC393257 KIW393257:KIY393257 KSS393257:KSU393257 LCO393257:LCQ393257 LMK393257:LMM393257 LWG393257:LWI393257 MGC393257:MGE393257 MPY393257:MQA393257 MZU393257:MZW393257 NJQ393257:NJS393257 NTM393257:NTO393257 ODI393257:ODK393257 ONE393257:ONG393257 OXA393257:OXC393257 PGW393257:PGY393257 PQS393257:PQU393257 QAO393257:QAQ393257 QKK393257:QKM393257 QUG393257:QUI393257 REC393257:REE393257 RNY393257:ROA393257 RXU393257:RXW393257 SHQ393257:SHS393257 SRM393257:SRO393257 TBI393257:TBK393257 TLE393257:TLG393257 TVA393257:TVC393257 UEW393257:UEY393257 UOS393257:UOU393257 UYO393257:UYQ393257 VIK393257:VIM393257 VSG393257:VSI393257 WCC393257:WCE393257 WLY393257:WMA393257 WVU393257:WVW393257 M458793:O458793 JI458793:JK458793 TE458793:TG458793 ADA458793:ADC458793 AMW458793:AMY458793 AWS458793:AWU458793 BGO458793:BGQ458793 BQK458793:BQM458793 CAG458793:CAI458793 CKC458793:CKE458793 CTY458793:CUA458793 DDU458793:DDW458793 DNQ458793:DNS458793 DXM458793:DXO458793 EHI458793:EHK458793 ERE458793:ERG458793 FBA458793:FBC458793 FKW458793:FKY458793 FUS458793:FUU458793 GEO458793:GEQ458793 GOK458793:GOM458793 GYG458793:GYI458793 HIC458793:HIE458793 HRY458793:HSA458793 IBU458793:IBW458793 ILQ458793:ILS458793 IVM458793:IVO458793 JFI458793:JFK458793 JPE458793:JPG458793 JZA458793:JZC458793 KIW458793:KIY458793 KSS458793:KSU458793 LCO458793:LCQ458793 LMK458793:LMM458793 LWG458793:LWI458793 MGC458793:MGE458793 MPY458793:MQA458793 MZU458793:MZW458793 NJQ458793:NJS458793 NTM458793:NTO458793 ODI458793:ODK458793 ONE458793:ONG458793 OXA458793:OXC458793 PGW458793:PGY458793 PQS458793:PQU458793 QAO458793:QAQ458793 QKK458793:QKM458793 QUG458793:QUI458793 REC458793:REE458793 RNY458793:ROA458793 RXU458793:RXW458793 SHQ458793:SHS458793 SRM458793:SRO458793 TBI458793:TBK458793 TLE458793:TLG458793 TVA458793:TVC458793 UEW458793:UEY458793 UOS458793:UOU458793 UYO458793:UYQ458793 VIK458793:VIM458793 VSG458793:VSI458793 WCC458793:WCE458793 WLY458793:WMA458793 WVU458793:WVW458793 M524329:O524329 JI524329:JK524329 TE524329:TG524329 ADA524329:ADC524329 AMW524329:AMY524329 AWS524329:AWU524329 BGO524329:BGQ524329 BQK524329:BQM524329 CAG524329:CAI524329 CKC524329:CKE524329 CTY524329:CUA524329 DDU524329:DDW524329 DNQ524329:DNS524329 DXM524329:DXO524329 EHI524329:EHK524329 ERE524329:ERG524329 FBA524329:FBC524329 FKW524329:FKY524329 FUS524329:FUU524329 GEO524329:GEQ524329 GOK524329:GOM524329 GYG524329:GYI524329 HIC524329:HIE524329 HRY524329:HSA524329 IBU524329:IBW524329 ILQ524329:ILS524329 IVM524329:IVO524329 JFI524329:JFK524329 JPE524329:JPG524329 JZA524329:JZC524329 KIW524329:KIY524329 KSS524329:KSU524329 LCO524329:LCQ524329 LMK524329:LMM524329 LWG524329:LWI524329 MGC524329:MGE524329 MPY524329:MQA524329 MZU524329:MZW524329 NJQ524329:NJS524329 NTM524329:NTO524329 ODI524329:ODK524329 ONE524329:ONG524329 OXA524329:OXC524329 PGW524329:PGY524329 PQS524329:PQU524329 QAO524329:QAQ524329 QKK524329:QKM524329 QUG524329:QUI524329 REC524329:REE524329 RNY524329:ROA524329 RXU524329:RXW524329 SHQ524329:SHS524329 SRM524329:SRO524329 TBI524329:TBK524329 TLE524329:TLG524329 TVA524329:TVC524329 UEW524329:UEY524329 UOS524329:UOU524329 UYO524329:UYQ524329 VIK524329:VIM524329 VSG524329:VSI524329 WCC524329:WCE524329 WLY524329:WMA524329 WVU524329:WVW524329 M589865:O589865 JI589865:JK589865 TE589865:TG589865 ADA589865:ADC589865 AMW589865:AMY589865 AWS589865:AWU589865 BGO589865:BGQ589865 BQK589865:BQM589865 CAG589865:CAI589865 CKC589865:CKE589865 CTY589865:CUA589865 DDU589865:DDW589865 DNQ589865:DNS589865 DXM589865:DXO589865 EHI589865:EHK589865 ERE589865:ERG589865 FBA589865:FBC589865 FKW589865:FKY589865 FUS589865:FUU589865 GEO589865:GEQ589865 GOK589865:GOM589865 GYG589865:GYI589865 HIC589865:HIE589865 HRY589865:HSA589865 IBU589865:IBW589865 ILQ589865:ILS589865 IVM589865:IVO589865 JFI589865:JFK589865 JPE589865:JPG589865 JZA589865:JZC589865 KIW589865:KIY589865 KSS589865:KSU589865 LCO589865:LCQ589865 LMK589865:LMM589865 LWG589865:LWI589865 MGC589865:MGE589865 MPY589865:MQA589865 MZU589865:MZW589865 NJQ589865:NJS589865 NTM589865:NTO589865 ODI589865:ODK589865 ONE589865:ONG589865 OXA589865:OXC589865 PGW589865:PGY589865 PQS589865:PQU589865 QAO589865:QAQ589865 QKK589865:QKM589865 QUG589865:QUI589865 REC589865:REE589865 RNY589865:ROA589865 RXU589865:RXW589865 SHQ589865:SHS589865 SRM589865:SRO589865 TBI589865:TBK589865 TLE589865:TLG589865 TVA589865:TVC589865 UEW589865:UEY589865 UOS589865:UOU589865 UYO589865:UYQ589865 VIK589865:VIM589865 VSG589865:VSI589865 WCC589865:WCE589865 WLY589865:WMA589865 WVU589865:WVW589865 M655401:O655401 JI655401:JK655401 TE655401:TG655401 ADA655401:ADC655401 AMW655401:AMY655401 AWS655401:AWU655401 BGO655401:BGQ655401 BQK655401:BQM655401 CAG655401:CAI655401 CKC655401:CKE655401 CTY655401:CUA655401 DDU655401:DDW655401 DNQ655401:DNS655401 DXM655401:DXO655401 EHI655401:EHK655401 ERE655401:ERG655401 FBA655401:FBC655401 FKW655401:FKY655401 FUS655401:FUU655401 GEO655401:GEQ655401 GOK655401:GOM655401 GYG655401:GYI655401 HIC655401:HIE655401 HRY655401:HSA655401 IBU655401:IBW655401 ILQ655401:ILS655401 IVM655401:IVO655401 JFI655401:JFK655401 JPE655401:JPG655401 JZA655401:JZC655401 KIW655401:KIY655401 KSS655401:KSU655401 LCO655401:LCQ655401 LMK655401:LMM655401 LWG655401:LWI655401 MGC655401:MGE655401 MPY655401:MQA655401 MZU655401:MZW655401 NJQ655401:NJS655401 NTM655401:NTO655401 ODI655401:ODK655401 ONE655401:ONG655401 OXA655401:OXC655401 PGW655401:PGY655401 PQS655401:PQU655401 QAO655401:QAQ655401 QKK655401:QKM655401 QUG655401:QUI655401 REC655401:REE655401 RNY655401:ROA655401 RXU655401:RXW655401 SHQ655401:SHS655401 SRM655401:SRO655401 TBI655401:TBK655401 TLE655401:TLG655401 TVA655401:TVC655401 UEW655401:UEY655401 UOS655401:UOU655401 UYO655401:UYQ655401 VIK655401:VIM655401 VSG655401:VSI655401 WCC655401:WCE655401 WLY655401:WMA655401 WVU655401:WVW655401 M720937:O720937 JI720937:JK720937 TE720937:TG720937 ADA720937:ADC720937 AMW720937:AMY720937 AWS720937:AWU720937 BGO720937:BGQ720937 BQK720937:BQM720937 CAG720937:CAI720937 CKC720937:CKE720937 CTY720937:CUA720937 DDU720937:DDW720937 DNQ720937:DNS720937 DXM720937:DXO720937 EHI720937:EHK720937 ERE720937:ERG720937 FBA720937:FBC720937 FKW720937:FKY720937 FUS720937:FUU720937 GEO720937:GEQ720937 GOK720937:GOM720937 GYG720937:GYI720937 HIC720937:HIE720937 HRY720937:HSA720937 IBU720937:IBW720937 ILQ720937:ILS720937 IVM720937:IVO720937 JFI720937:JFK720937 JPE720937:JPG720937 JZA720937:JZC720937 KIW720937:KIY720937 KSS720937:KSU720937 LCO720937:LCQ720937 LMK720937:LMM720937 LWG720937:LWI720937 MGC720937:MGE720937 MPY720937:MQA720937 MZU720937:MZW720937 NJQ720937:NJS720937 NTM720937:NTO720937 ODI720937:ODK720937 ONE720937:ONG720937 OXA720937:OXC720937 PGW720937:PGY720937 PQS720937:PQU720937 QAO720937:QAQ720937 QKK720937:QKM720937 QUG720937:QUI720937 REC720937:REE720937 RNY720937:ROA720937 RXU720937:RXW720937 SHQ720937:SHS720937 SRM720937:SRO720937 TBI720937:TBK720937 TLE720937:TLG720937 TVA720937:TVC720937 UEW720937:UEY720937 UOS720937:UOU720937 UYO720937:UYQ720937 VIK720937:VIM720937 VSG720937:VSI720937 WCC720937:WCE720937 WLY720937:WMA720937 WVU720937:WVW720937 M786473:O786473 JI786473:JK786473 TE786473:TG786473 ADA786473:ADC786473 AMW786473:AMY786473 AWS786473:AWU786473 BGO786473:BGQ786473 BQK786473:BQM786473 CAG786473:CAI786473 CKC786473:CKE786473 CTY786473:CUA786473 DDU786473:DDW786473 DNQ786473:DNS786473 DXM786473:DXO786473 EHI786473:EHK786473 ERE786473:ERG786473 FBA786473:FBC786473 FKW786473:FKY786473 FUS786473:FUU786473 GEO786473:GEQ786473 GOK786473:GOM786473 GYG786473:GYI786473 HIC786473:HIE786473 HRY786473:HSA786473 IBU786473:IBW786473 ILQ786473:ILS786473 IVM786473:IVO786473 JFI786473:JFK786473 JPE786473:JPG786473 JZA786473:JZC786473 KIW786473:KIY786473 KSS786473:KSU786473 LCO786473:LCQ786473 LMK786473:LMM786473 LWG786473:LWI786473 MGC786473:MGE786473 MPY786473:MQA786473 MZU786473:MZW786473 NJQ786473:NJS786473 NTM786473:NTO786473 ODI786473:ODK786473 ONE786473:ONG786473 OXA786473:OXC786473 PGW786473:PGY786473 PQS786473:PQU786473 QAO786473:QAQ786473 QKK786473:QKM786473 QUG786473:QUI786473 REC786473:REE786473 RNY786473:ROA786473 RXU786473:RXW786473 SHQ786473:SHS786473 SRM786473:SRO786473 TBI786473:TBK786473 TLE786473:TLG786473 TVA786473:TVC786473 UEW786473:UEY786473 UOS786473:UOU786473 UYO786473:UYQ786473 VIK786473:VIM786473 VSG786473:VSI786473 WCC786473:WCE786473 WLY786473:WMA786473 WVU786473:WVW786473 M852009:O852009 JI852009:JK852009 TE852009:TG852009 ADA852009:ADC852009 AMW852009:AMY852009 AWS852009:AWU852009 BGO852009:BGQ852009 BQK852009:BQM852009 CAG852009:CAI852009 CKC852009:CKE852009 CTY852009:CUA852009 DDU852009:DDW852009 DNQ852009:DNS852009 DXM852009:DXO852009 EHI852009:EHK852009 ERE852009:ERG852009 FBA852009:FBC852009 FKW852009:FKY852009 FUS852009:FUU852009 GEO852009:GEQ852009 GOK852009:GOM852009 GYG852009:GYI852009 HIC852009:HIE852009 HRY852009:HSA852009 IBU852009:IBW852009 ILQ852009:ILS852009 IVM852009:IVO852009 JFI852009:JFK852009 JPE852009:JPG852009 JZA852009:JZC852009 KIW852009:KIY852009 KSS852009:KSU852009 LCO852009:LCQ852009 LMK852009:LMM852009 LWG852009:LWI852009 MGC852009:MGE852009 MPY852009:MQA852009 MZU852009:MZW852009 NJQ852009:NJS852009 NTM852009:NTO852009 ODI852009:ODK852009 ONE852009:ONG852009 OXA852009:OXC852009 PGW852009:PGY852009 PQS852009:PQU852009 QAO852009:QAQ852009 QKK852009:QKM852009 QUG852009:QUI852009 REC852009:REE852009 RNY852009:ROA852009 RXU852009:RXW852009 SHQ852009:SHS852009 SRM852009:SRO852009 TBI852009:TBK852009 TLE852009:TLG852009 TVA852009:TVC852009 UEW852009:UEY852009 UOS852009:UOU852009 UYO852009:UYQ852009 VIK852009:VIM852009 VSG852009:VSI852009 WCC852009:WCE852009 WLY852009:WMA852009 WVU852009:WVW852009 M917545:O917545 JI917545:JK917545 TE917545:TG917545 ADA917545:ADC917545 AMW917545:AMY917545 AWS917545:AWU917545 BGO917545:BGQ917545 BQK917545:BQM917545 CAG917545:CAI917545 CKC917545:CKE917545 CTY917545:CUA917545 DDU917545:DDW917545 DNQ917545:DNS917545 DXM917545:DXO917545 EHI917545:EHK917545 ERE917545:ERG917545 FBA917545:FBC917545 FKW917545:FKY917545 FUS917545:FUU917545 GEO917545:GEQ917545 GOK917545:GOM917545 GYG917545:GYI917545 HIC917545:HIE917545 HRY917545:HSA917545 IBU917545:IBW917545 ILQ917545:ILS917545 IVM917545:IVO917545 JFI917545:JFK917545 JPE917545:JPG917545 JZA917545:JZC917545 KIW917545:KIY917545 KSS917545:KSU917545 LCO917545:LCQ917545 LMK917545:LMM917545 LWG917545:LWI917545 MGC917545:MGE917545 MPY917545:MQA917545 MZU917545:MZW917545 NJQ917545:NJS917545 NTM917545:NTO917545 ODI917545:ODK917545 ONE917545:ONG917545 OXA917545:OXC917545 PGW917545:PGY917545 PQS917545:PQU917545 QAO917545:QAQ917545 QKK917545:QKM917545 QUG917545:QUI917545 REC917545:REE917545 RNY917545:ROA917545 RXU917545:RXW917545 SHQ917545:SHS917545 SRM917545:SRO917545 TBI917545:TBK917545 TLE917545:TLG917545 TVA917545:TVC917545 UEW917545:UEY917545 UOS917545:UOU917545 UYO917545:UYQ917545 VIK917545:VIM917545 VSG917545:VSI917545 WCC917545:WCE917545 WLY917545:WMA917545 WVU917545:WVW917545 M983081:O983081 JI983081:JK983081 TE983081:TG983081 ADA983081:ADC983081 AMW983081:AMY983081 AWS983081:AWU983081 BGO983081:BGQ983081 BQK983081:BQM983081 CAG983081:CAI983081 CKC983081:CKE983081 CTY983081:CUA983081 DDU983081:DDW983081 DNQ983081:DNS983081 DXM983081:DXO983081 EHI983081:EHK983081 ERE983081:ERG983081 FBA983081:FBC983081 FKW983081:FKY983081 FUS983081:FUU983081 GEO983081:GEQ983081 GOK983081:GOM983081 GYG983081:GYI983081 HIC983081:HIE983081 HRY983081:HSA983081 IBU983081:IBW983081 ILQ983081:ILS983081 IVM983081:IVO983081 JFI983081:JFK983081 JPE983081:JPG983081 JZA983081:JZC983081 KIW983081:KIY983081 KSS983081:KSU983081 LCO983081:LCQ983081 LMK983081:LMM983081 LWG983081:LWI983081 MGC983081:MGE983081 MPY983081:MQA983081 MZU983081:MZW983081 NJQ983081:NJS983081 NTM983081:NTO983081 ODI983081:ODK983081 ONE983081:ONG983081 OXA983081:OXC983081 PGW983081:PGY983081 PQS983081:PQU983081 QAO983081:QAQ983081 QKK983081:QKM983081 QUG983081:QUI983081 REC983081:REE983081 RNY983081:ROA983081 RXU983081:RXW983081 SHQ983081:SHS983081 SRM983081:SRO983081 TBI983081:TBK983081 TLE983081:TLG983081 TVA983081:TVC983081 UEW983081:UEY983081 UOS983081:UOU983081 UYO983081:UYQ983081 VIK983081:VIM983081 VSG983081:VSI983081 WCC983081:WCE983081 WLY983081:WMA983081 WVU983081:WVW983081">
      <formula1>$C$70:$C$86</formula1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errorTitle="Zadej číslo !" error="Pozor, musíš zadat celé číslo." sqref="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66"/>
  <sheetViews>
    <sheetView showGridLines="0" showRowColHeaders="0" workbookViewId="0">
      <selection activeCell="A65" sqref="A65:S65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16384" width="9.140625" style="1"/>
  </cols>
  <sheetData>
    <row r="1" spans="1:19" ht="26.25">
      <c r="B1" s="339" t="s">
        <v>169</v>
      </c>
      <c r="C1" s="339"/>
      <c r="D1" s="240" t="s">
        <v>1</v>
      </c>
      <c r="E1" s="240"/>
      <c r="F1" s="240"/>
      <c r="G1" s="240"/>
      <c r="H1" s="240"/>
      <c r="I1" s="240"/>
      <c r="K1" s="59" t="s">
        <v>170</v>
      </c>
      <c r="L1" s="335" t="s">
        <v>171</v>
      </c>
      <c r="M1" s="335"/>
      <c r="N1" s="335"/>
      <c r="O1" s="242" t="s">
        <v>172</v>
      </c>
      <c r="P1" s="242"/>
      <c r="Q1" s="336" t="s">
        <v>173</v>
      </c>
      <c r="R1" s="336"/>
      <c r="S1" s="336"/>
    </row>
    <row r="2" spans="1:19" ht="6" customHeight="1" thickBot="1">
      <c r="B2" s="340"/>
      <c r="C2" s="340"/>
    </row>
    <row r="3" spans="1:19" ht="20.100000000000001" customHeight="1" thickBot="1">
      <c r="A3" s="124" t="s">
        <v>5</v>
      </c>
      <c r="B3" s="332" t="s">
        <v>174</v>
      </c>
      <c r="C3" s="333"/>
      <c r="D3" s="333"/>
      <c r="E3" s="333"/>
      <c r="F3" s="333"/>
      <c r="G3" s="333"/>
      <c r="H3" s="333"/>
      <c r="I3" s="334"/>
      <c r="K3" s="124" t="s">
        <v>7</v>
      </c>
      <c r="L3" s="332" t="s">
        <v>175</v>
      </c>
      <c r="M3" s="333"/>
      <c r="N3" s="333"/>
      <c r="O3" s="333"/>
      <c r="P3" s="333"/>
      <c r="Q3" s="333"/>
      <c r="R3" s="333"/>
      <c r="S3" s="334"/>
    </row>
    <row r="4" spans="1:19" ht="5.0999999999999996" customHeight="1" thickBot="1"/>
    <row r="5" spans="1:19" ht="12.95" customHeight="1">
      <c r="A5" s="326" t="s">
        <v>9</v>
      </c>
      <c r="B5" s="327"/>
      <c r="C5" s="330" t="s">
        <v>10</v>
      </c>
      <c r="D5" s="323" t="s">
        <v>11</v>
      </c>
      <c r="E5" s="324"/>
      <c r="F5" s="324"/>
      <c r="G5" s="325"/>
      <c r="H5" s="337" t="s">
        <v>13</v>
      </c>
      <c r="I5" s="338"/>
      <c r="K5" s="326" t="s">
        <v>9</v>
      </c>
      <c r="L5" s="327"/>
      <c r="M5" s="330" t="s">
        <v>10</v>
      </c>
      <c r="N5" s="323" t="s">
        <v>11</v>
      </c>
      <c r="O5" s="324"/>
      <c r="P5" s="324"/>
      <c r="Q5" s="325"/>
      <c r="R5" s="337" t="s">
        <v>13</v>
      </c>
      <c r="S5" s="338"/>
    </row>
    <row r="6" spans="1:19" ht="12.95" customHeight="1" thickBot="1">
      <c r="A6" s="328" t="s">
        <v>14</v>
      </c>
      <c r="B6" s="329"/>
      <c r="C6" s="331"/>
      <c r="D6" s="125" t="s">
        <v>15</v>
      </c>
      <c r="E6" s="126" t="s">
        <v>16</v>
      </c>
      <c r="F6" s="126" t="s">
        <v>17</v>
      </c>
      <c r="G6" s="127" t="s">
        <v>18</v>
      </c>
      <c r="H6" s="128" t="s">
        <v>12</v>
      </c>
      <c r="I6" s="129" t="s">
        <v>20</v>
      </c>
      <c r="K6" s="328" t="s">
        <v>14</v>
      </c>
      <c r="L6" s="329"/>
      <c r="M6" s="331"/>
      <c r="N6" s="125" t="s">
        <v>15</v>
      </c>
      <c r="O6" s="126" t="s">
        <v>16</v>
      </c>
      <c r="P6" s="126" t="s">
        <v>17</v>
      </c>
      <c r="Q6" s="127" t="s">
        <v>18</v>
      </c>
      <c r="R6" s="128" t="s">
        <v>12</v>
      </c>
      <c r="S6" s="129" t="s">
        <v>20</v>
      </c>
    </row>
    <row r="7" spans="1:19" ht="5.0999999999999996" customHeight="1" thickBot="1">
      <c r="A7" s="12"/>
      <c r="B7" s="12"/>
      <c r="K7" s="12"/>
      <c r="L7" s="12"/>
    </row>
    <row r="8" spans="1:19" ht="12.95" customHeight="1">
      <c r="A8" s="313" t="s">
        <v>176</v>
      </c>
      <c r="B8" s="314"/>
      <c r="C8" s="130">
        <v>1</v>
      </c>
      <c r="D8" s="131">
        <v>153</v>
      </c>
      <c r="E8" s="39">
        <v>68</v>
      </c>
      <c r="F8" s="39">
        <v>1</v>
      </c>
      <c r="G8" s="132">
        <f>IF(AND(ISBLANK(D8),ISBLANK(E8)),"",D8+E8)</f>
        <v>221</v>
      </c>
      <c r="H8" s="133">
        <f>IF(OR(ISNUMBER($G8),ISNUMBER($Q8)),(SIGN(N($G8)-N($Q8))+1)/2,"")</f>
        <v>0</v>
      </c>
      <c r="I8" s="19"/>
      <c r="K8" s="313" t="s">
        <v>177</v>
      </c>
      <c r="L8" s="314"/>
      <c r="M8" s="130">
        <v>1</v>
      </c>
      <c r="N8" s="131">
        <v>162</v>
      </c>
      <c r="O8" s="39">
        <v>69</v>
      </c>
      <c r="P8" s="39">
        <v>3</v>
      </c>
      <c r="Q8" s="132">
        <f>IF(AND(ISBLANK(N8),ISBLANK(O8)),"",N8+O8)</f>
        <v>231</v>
      </c>
      <c r="R8" s="133">
        <f>IF(ISNUMBER($H8),1-$H8,"")</f>
        <v>1</v>
      </c>
      <c r="S8" s="19"/>
    </row>
    <row r="9" spans="1:19" ht="12.95" customHeight="1">
      <c r="A9" s="315"/>
      <c r="B9" s="316"/>
      <c r="C9" s="134">
        <v>2</v>
      </c>
      <c r="D9" s="135">
        <v>152</v>
      </c>
      <c r="E9" s="136">
        <v>80</v>
      </c>
      <c r="F9" s="136">
        <v>5</v>
      </c>
      <c r="G9" s="137">
        <f>IF(AND(ISBLANK(D9),ISBLANK(E9)),"",D9+E9)</f>
        <v>232</v>
      </c>
      <c r="H9" s="138">
        <f>IF(OR(ISNUMBER($G9),ISNUMBER($Q9)),(SIGN(N($G9)-N($Q9))+1)/2,"")</f>
        <v>1</v>
      </c>
      <c r="I9" s="19"/>
      <c r="K9" s="315"/>
      <c r="L9" s="316"/>
      <c r="M9" s="134">
        <v>2</v>
      </c>
      <c r="N9" s="135">
        <v>127</v>
      </c>
      <c r="O9" s="136">
        <v>54</v>
      </c>
      <c r="P9" s="136">
        <v>7</v>
      </c>
      <c r="Q9" s="137">
        <f>IF(AND(ISBLANK(N9),ISBLANK(O9)),"",N9+O9)</f>
        <v>181</v>
      </c>
      <c r="R9" s="138">
        <f>IF(ISNUMBER($H9),1-$H9,"")</f>
        <v>0</v>
      </c>
      <c r="S9" s="19"/>
    </row>
    <row r="10" spans="1:19" ht="12.95" customHeight="1" thickBot="1">
      <c r="A10" s="317" t="s">
        <v>178</v>
      </c>
      <c r="B10" s="318"/>
      <c r="C10" s="134">
        <v>3</v>
      </c>
      <c r="D10" s="135"/>
      <c r="E10" s="136"/>
      <c r="F10" s="136"/>
      <c r="G10" s="137" t="str">
        <f>IF(AND(ISBLANK(D10),ISBLANK(E10)),"",D10+E10)</f>
        <v/>
      </c>
      <c r="H10" s="138" t="str">
        <f>IF(OR(ISNUMBER($G10),ISNUMBER($Q10)),(SIGN(N($G10)-N($Q10))+1)/2,"")</f>
        <v/>
      </c>
      <c r="I10" s="19"/>
      <c r="K10" s="317" t="s">
        <v>32</v>
      </c>
      <c r="L10" s="318"/>
      <c r="M10" s="134">
        <v>3</v>
      </c>
      <c r="N10" s="135"/>
      <c r="O10" s="136"/>
      <c r="P10" s="136"/>
      <c r="Q10" s="137" t="str">
        <f>IF(AND(ISBLANK(N10),ISBLANK(O10)),"",N10+O10)</f>
        <v/>
      </c>
      <c r="R10" s="138" t="str">
        <f>IF(ISNUMBER($H10),1-$H10,"")</f>
        <v/>
      </c>
      <c r="S10" s="19"/>
    </row>
    <row r="11" spans="1:19" ht="12.95" customHeight="1">
      <c r="A11" s="319"/>
      <c r="B11" s="320"/>
      <c r="C11" s="139">
        <v>4</v>
      </c>
      <c r="D11" s="140"/>
      <c r="E11" s="22"/>
      <c r="F11" s="22"/>
      <c r="G11" s="141" t="str">
        <f>IF(AND(ISBLANK(D11),ISBLANK(E11)),"",D11+E11)</f>
        <v/>
      </c>
      <c r="H11" s="142" t="str">
        <f>IF(OR(ISNUMBER($G11),ISNUMBER($Q11)),(SIGN(N($G11)-N($Q11))+1)/2,"")</f>
        <v/>
      </c>
      <c r="I11" s="311">
        <f>IF(ISNUMBER(H12),(SIGN(1000*($H12-$R12)+$G12-$Q12)+1)/2,"")</f>
        <v>1</v>
      </c>
      <c r="K11" s="319"/>
      <c r="L11" s="320"/>
      <c r="M11" s="139">
        <v>4</v>
      </c>
      <c r="N11" s="140"/>
      <c r="O11" s="22"/>
      <c r="P11" s="22"/>
      <c r="Q11" s="141" t="str">
        <f>IF(AND(ISBLANK(N11),ISBLANK(O11)),"",N11+O11)</f>
        <v/>
      </c>
      <c r="R11" s="142" t="str">
        <f>IF(ISNUMBER($H11),1-$H11,"")</f>
        <v/>
      </c>
      <c r="S11" s="311">
        <f>IF(ISNUMBER($I11),1-$I11,"")</f>
        <v>0</v>
      </c>
    </row>
    <row r="12" spans="1:19" ht="15.95" customHeight="1" thickBot="1">
      <c r="A12" s="321">
        <v>1163</v>
      </c>
      <c r="B12" s="322"/>
      <c r="C12" s="143" t="s">
        <v>18</v>
      </c>
      <c r="D12" s="144">
        <f>IF(ISNUMBER($G12),SUM(D8:D11),"")</f>
        <v>305</v>
      </c>
      <c r="E12" s="145">
        <f>IF(ISNUMBER($G12),SUM(E8:E11),"")</f>
        <v>148</v>
      </c>
      <c r="F12" s="145">
        <f>IF(ISNUMBER($G12),SUM(F8:F11),"")</f>
        <v>6</v>
      </c>
      <c r="G12" s="146">
        <f>IF(SUM($G8:$G11)+SUM($Q8:$Q11)&gt;0,SUM(G8:G11),"")</f>
        <v>453</v>
      </c>
      <c r="H12" s="144">
        <f>IF(ISNUMBER($G12),SUM(H8:H11),"")</f>
        <v>1</v>
      </c>
      <c r="I12" s="312"/>
      <c r="K12" s="321">
        <v>11242</v>
      </c>
      <c r="L12" s="322"/>
      <c r="M12" s="143" t="s">
        <v>18</v>
      </c>
      <c r="N12" s="144">
        <f>IF(ISNUMBER($G12),SUM(N8:N11),"")</f>
        <v>289</v>
      </c>
      <c r="O12" s="145">
        <f>IF(ISNUMBER($G12),SUM(O8:O11),"")</f>
        <v>123</v>
      </c>
      <c r="P12" s="145">
        <f>IF(ISNUMBER($G12),SUM(P8:P11),"")</f>
        <v>10</v>
      </c>
      <c r="Q12" s="146">
        <f>IF(SUM($G8:$G11)+SUM($Q8:$Q11)&gt;0,SUM(Q8:Q11),"")</f>
        <v>412</v>
      </c>
      <c r="R12" s="144">
        <f>IF(ISNUMBER($G12),SUM(R8:R11),"")</f>
        <v>1</v>
      </c>
      <c r="S12" s="312"/>
    </row>
    <row r="13" spans="1:19" ht="12.95" customHeight="1">
      <c r="A13" s="313" t="s">
        <v>179</v>
      </c>
      <c r="B13" s="314"/>
      <c r="C13" s="130">
        <v>1</v>
      </c>
      <c r="D13" s="131">
        <v>145</v>
      </c>
      <c r="E13" s="39">
        <v>53</v>
      </c>
      <c r="F13" s="39">
        <v>7</v>
      </c>
      <c r="G13" s="132">
        <f>IF(AND(ISBLANK(D13),ISBLANK(E13)),"",D13+E13)</f>
        <v>198</v>
      </c>
      <c r="H13" s="133">
        <f>IF(OR(ISNUMBER($G13),ISNUMBER($Q13)),(SIGN(N($G13)-N($Q13))+1)/2,"")</f>
        <v>1</v>
      </c>
      <c r="I13" s="19"/>
      <c r="K13" s="313" t="s">
        <v>180</v>
      </c>
      <c r="L13" s="314"/>
      <c r="M13" s="130">
        <v>1</v>
      </c>
      <c r="N13" s="131">
        <v>117</v>
      </c>
      <c r="O13" s="39">
        <v>42</v>
      </c>
      <c r="P13" s="39">
        <v>7</v>
      </c>
      <c r="Q13" s="132">
        <f>IF(AND(ISBLANK(N13),ISBLANK(O13)),"",N13+O13)</f>
        <v>159</v>
      </c>
      <c r="R13" s="133">
        <f>IF(ISNUMBER($H13),1-$H13,"")</f>
        <v>0</v>
      </c>
      <c r="S13" s="19"/>
    </row>
    <row r="14" spans="1:19" ht="12.95" customHeight="1">
      <c r="A14" s="315"/>
      <c r="B14" s="316"/>
      <c r="C14" s="134">
        <v>2</v>
      </c>
      <c r="D14" s="135">
        <v>136</v>
      </c>
      <c r="E14" s="136">
        <v>62</v>
      </c>
      <c r="F14" s="136">
        <v>1</v>
      </c>
      <c r="G14" s="137">
        <f>IF(AND(ISBLANK(D14),ISBLANK(E14)),"",D14+E14)</f>
        <v>198</v>
      </c>
      <c r="H14" s="138">
        <f>IF(OR(ISNUMBER($G14),ISNUMBER($Q14)),(SIGN(N($G14)-N($Q14))+1)/2,"")</f>
        <v>0</v>
      </c>
      <c r="I14" s="19"/>
      <c r="K14" s="315"/>
      <c r="L14" s="316"/>
      <c r="M14" s="134">
        <v>2</v>
      </c>
      <c r="N14" s="135">
        <v>144</v>
      </c>
      <c r="O14" s="136">
        <v>62</v>
      </c>
      <c r="P14" s="136">
        <v>3</v>
      </c>
      <c r="Q14" s="137">
        <f>IF(AND(ISBLANK(N14),ISBLANK(O14)),"",N14+O14)</f>
        <v>206</v>
      </c>
      <c r="R14" s="138">
        <f>IF(ISNUMBER($H14),1-$H14,"")</f>
        <v>1</v>
      </c>
      <c r="S14" s="19"/>
    </row>
    <row r="15" spans="1:19" ht="12.95" customHeight="1" thickBot="1">
      <c r="A15" s="317" t="s">
        <v>181</v>
      </c>
      <c r="B15" s="318"/>
      <c r="C15" s="134">
        <v>3</v>
      </c>
      <c r="D15" s="135"/>
      <c r="E15" s="136"/>
      <c r="F15" s="136"/>
      <c r="G15" s="137" t="str">
        <f>IF(AND(ISBLANK(D15),ISBLANK(E15)),"",D15+E15)</f>
        <v/>
      </c>
      <c r="H15" s="138" t="str">
        <f>IF(OR(ISNUMBER($G15),ISNUMBER($Q15)),(SIGN(N($G15)-N($Q15))+1)/2,"")</f>
        <v/>
      </c>
      <c r="I15" s="19"/>
      <c r="K15" s="317" t="s">
        <v>182</v>
      </c>
      <c r="L15" s="318"/>
      <c r="M15" s="134">
        <v>3</v>
      </c>
      <c r="N15" s="135"/>
      <c r="O15" s="136"/>
      <c r="P15" s="136"/>
      <c r="Q15" s="137" t="str">
        <f>IF(AND(ISBLANK(N15),ISBLANK(O15)),"",N15+O15)</f>
        <v/>
      </c>
      <c r="R15" s="138" t="str">
        <f>IF(ISNUMBER($H15),1-$H15,"")</f>
        <v/>
      </c>
      <c r="S15" s="19"/>
    </row>
    <row r="16" spans="1:19" ht="12.95" customHeight="1">
      <c r="A16" s="319"/>
      <c r="B16" s="320"/>
      <c r="C16" s="139">
        <v>4</v>
      </c>
      <c r="D16" s="140"/>
      <c r="E16" s="22"/>
      <c r="F16" s="22"/>
      <c r="G16" s="141" t="str">
        <f>IF(AND(ISBLANK(D16),ISBLANK(E16)),"",D16+E16)</f>
        <v/>
      </c>
      <c r="H16" s="142" t="str">
        <f>IF(OR(ISNUMBER($G16),ISNUMBER($Q16)),(SIGN(N($G16)-N($Q16))+1)/2,"")</f>
        <v/>
      </c>
      <c r="I16" s="311">
        <f>IF(ISNUMBER(H17),(SIGN(1000*($H17-$R17)+$G17-$Q17)+1)/2,"")</f>
        <v>1</v>
      </c>
      <c r="K16" s="319"/>
      <c r="L16" s="320"/>
      <c r="M16" s="139">
        <v>4</v>
      </c>
      <c r="N16" s="140"/>
      <c r="O16" s="22"/>
      <c r="P16" s="22"/>
      <c r="Q16" s="141" t="str">
        <f>IF(AND(ISBLANK(N16),ISBLANK(O16)),"",N16+O16)</f>
        <v/>
      </c>
      <c r="R16" s="142" t="str">
        <f>IF(ISNUMBER($H16),1-$H16,"")</f>
        <v/>
      </c>
      <c r="S16" s="311">
        <f>IF(ISNUMBER($I16),1-$I16,"")</f>
        <v>0</v>
      </c>
    </row>
    <row r="17" spans="1:19" ht="15.95" customHeight="1" thickBot="1">
      <c r="A17" s="321">
        <v>1404</v>
      </c>
      <c r="B17" s="322"/>
      <c r="C17" s="143" t="s">
        <v>18</v>
      </c>
      <c r="D17" s="144">
        <f>IF(ISNUMBER($G17),SUM(D13:D16),"")</f>
        <v>281</v>
      </c>
      <c r="E17" s="145">
        <f>IF(ISNUMBER($G17),SUM(E13:E16),"")</f>
        <v>115</v>
      </c>
      <c r="F17" s="145">
        <f>IF(ISNUMBER($G17),SUM(F13:F16),"")</f>
        <v>8</v>
      </c>
      <c r="G17" s="146">
        <f>IF(SUM($G13:$G16)+SUM($Q13:$Q16)&gt;0,SUM(G13:G16),"")</f>
        <v>396</v>
      </c>
      <c r="H17" s="144">
        <f>IF(ISNUMBER($G17),SUM(H13:H16),"")</f>
        <v>1</v>
      </c>
      <c r="I17" s="312"/>
      <c r="K17" s="321">
        <v>14518</v>
      </c>
      <c r="L17" s="322"/>
      <c r="M17" s="143" t="s">
        <v>18</v>
      </c>
      <c r="N17" s="144">
        <f>IF(ISNUMBER($G17),SUM(N13:N16),"")</f>
        <v>261</v>
      </c>
      <c r="O17" s="145">
        <f>IF(ISNUMBER($G17),SUM(O13:O16),"")</f>
        <v>104</v>
      </c>
      <c r="P17" s="145">
        <f>IF(ISNUMBER($G17),SUM(P13:P16),"")</f>
        <v>10</v>
      </c>
      <c r="Q17" s="146">
        <f>IF(SUM($G13:$G16)+SUM($Q13:$Q16)&gt;0,SUM(Q13:Q16),"")</f>
        <v>365</v>
      </c>
      <c r="R17" s="144">
        <f>IF(ISNUMBER($G17),SUM(R13:R16),"")</f>
        <v>1</v>
      </c>
      <c r="S17" s="312"/>
    </row>
    <row r="18" spans="1:19" ht="12.95" customHeight="1">
      <c r="A18" s="313" t="s">
        <v>183</v>
      </c>
      <c r="B18" s="314"/>
      <c r="C18" s="130">
        <v>1</v>
      </c>
      <c r="D18" s="131">
        <v>142</v>
      </c>
      <c r="E18" s="39">
        <v>57</v>
      </c>
      <c r="F18" s="39">
        <v>3</v>
      </c>
      <c r="G18" s="132">
        <f>IF(AND(ISBLANK(D18),ISBLANK(E18)),"",D18+E18)</f>
        <v>199</v>
      </c>
      <c r="H18" s="133">
        <f>IF(OR(ISNUMBER($G18),ISNUMBER($Q18)),(SIGN(N($G18)-N($Q18))+1)/2,"")</f>
        <v>0</v>
      </c>
      <c r="I18" s="19"/>
      <c r="K18" s="313" t="s">
        <v>184</v>
      </c>
      <c r="L18" s="314"/>
      <c r="M18" s="130">
        <v>1</v>
      </c>
      <c r="N18" s="131">
        <v>152</v>
      </c>
      <c r="O18" s="39">
        <v>62</v>
      </c>
      <c r="P18" s="39">
        <v>3</v>
      </c>
      <c r="Q18" s="132">
        <f>IF(AND(ISBLANK(N18),ISBLANK(O18)),"",N18+O18)</f>
        <v>214</v>
      </c>
      <c r="R18" s="133">
        <f>IF(ISNUMBER($H18),1-$H18,"")</f>
        <v>1</v>
      </c>
      <c r="S18" s="19"/>
    </row>
    <row r="19" spans="1:19" ht="12.95" customHeight="1">
      <c r="A19" s="315"/>
      <c r="B19" s="316"/>
      <c r="C19" s="134">
        <v>2</v>
      </c>
      <c r="D19" s="135">
        <v>153</v>
      </c>
      <c r="E19" s="136">
        <v>45</v>
      </c>
      <c r="F19" s="136">
        <v>7</v>
      </c>
      <c r="G19" s="137">
        <f>IF(AND(ISBLANK(D19),ISBLANK(E19)),"",D19+E19)</f>
        <v>198</v>
      </c>
      <c r="H19" s="138">
        <f>IF(OR(ISNUMBER($G19),ISNUMBER($Q19)),(SIGN(N($G19)-N($Q19))+1)/2,"")</f>
        <v>0</v>
      </c>
      <c r="I19" s="19"/>
      <c r="K19" s="315"/>
      <c r="L19" s="316"/>
      <c r="M19" s="134">
        <v>2</v>
      </c>
      <c r="N19" s="135">
        <v>154</v>
      </c>
      <c r="O19" s="136">
        <v>54</v>
      </c>
      <c r="P19" s="136">
        <v>4</v>
      </c>
      <c r="Q19" s="137">
        <f>IF(AND(ISBLANK(N19),ISBLANK(O19)),"",N19+O19)</f>
        <v>208</v>
      </c>
      <c r="R19" s="138">
        <f>IF(ISNUMBER($H19),1-$H19,"")</f>
        <v>1</v>
      </c>
      <c r="S19" s="19"/>
    </row>
    <row r="20" spans="1:19" ht="12.95" customHeight="1" thickBot="1">
      <c r="A20" s="317" t="s">
        <v>185</v>
      </c>
      <c r="B20" s="318"/>
      <c r="C20" s="134">
        <v>3</v>
      </c>
      <c r="D20" s="135"/>
      <c r="E20" s="136"/>
      <c r="F20" s="136"/>
      <c r="G20" s="137" t="str">
        <f>IF(AND(ISBLANK(D20),ISBLANK(E20)),"",D20+E20)</f>
        <v/>
      </c>
      <c r="H20" s="138" t="str">
        <f>IF(OR(ISNUMBER($G20),ISNUMBER($Q20)),(SIGN(N($G20)-N($Q20))+1)/2,"")</f>
        <v/>
      </c>
      <c r="I20" s="19"/>
      <c r="K20" s="317" t="s">
        <v>186</v>
      </c>
      <c r="L20" s="318"/>
      <c r="M20" s="134">
        <v>3</v>
      </c>
      <c r="N20" s="135"/>
      <c r="O20" s="136"/>
      <c r="P20" s="136"/>
      <c r="Q20" s="137" t="str">
        <f>IF(AND(ISBLANK(N20),ISBLANK(O20)),"",N20+O20)</f>
        <v/>
      </c>
      <c r="R20" s="138" t="str">
        <f>IF(ISNUMBER($H20),1-$H20,"")</f>
        <v/>
      </c>
      <c r="S20" s="19"/>
    </row>
    <row r="21" spans="1:19" ht="12.95" customHeight="1">
      <c r="A21" s="319"/>
      <c r="B21" s="320"/>
      <c r="C21" s="139">
        <v>4</v>
      </c>
      <c r="D21" s="140"/>
      <c r="E21" s="22"/>
      <c r="F21" s="22"/>
      <c r="G21" s="141" t="str">
        <f>IF(AND(ISBLANK(D21),ISBLANK(E21)),"",D21+E21)</f>
        <v/>
      </c>
      <c r="H21" s="142" t="str">
        <f>IF(OR(ISNUMBER($G21),ISNUMBER($Q21)),(SIGN(N($G21)-N($Q21))+1)/2,"")</f>
        <v/>
      </c>
      <c r="I21" s="311">
        <f>IF(ISNUMBER(H22),(SIGN(1000*($H22-$R22)+$G22-$Q22)+1)/2,"")</f>
        <v>0</v>
      </c>
      <c r="K21" s="319"/>
      <c r="L21" s="320"/>
      <c r="M21" s="139">
        <v>4</v>
      </c>
      <c r="N21" s="140"/>
      <c r="O21" s="22"/>
      <c r="P21" s="22"/>
      <c r="Q21" s="141" t="str">
        <f>IF(AND(ISBLANK(N21),ISBLANK(O21)),"",N21+O21)</f>
        <v/>
      </c>
      <c r="R21" s="142" t="str">
        <f>IF(ISNUMBER($H21),1-$H21,"")</f>
        <v/>
      </c>
      <c r="S21" s="311">
        <f>IF(ISNUMBER($I21),1-$I21,"")</f>
        <v>1</v>
      </c>
    </row>
    <row r="22" spans="1:19" ht="15.95" customHeight="1" thickBot="1">
      <c r="A22" s="321">
        <v>5052</v>
      </c>
      <c r="B22" s="322"/>
      <c r="C22" s="143" t="s">
        <v>18</v>
      </c>
      <c r="D22" s="144">
        <f>IF(ISNUMBER($G22),SUM(D18:D21),"")</f>
        <v>295</v>
      </c>
      <c r="E22" s="145">
        <f>IF(ISNUMBER($G22),SUM(E18:E21),"")</f>
        <v>102</v>
      </c>
      <c r="F22" s="145">
        <f>IF(ISNUMBER($G22),SUM(F18:F21),"")</f>
        <v>10</v>
      </c>
      <c r="G22" s="146">
        <f>IF(SUM($G18:$G21)+SUM($Q18:$Q21)&gt;0,SUM(G18:G21),"")</f>
        <v>397</v>
      </c>
      <c r="H22" s="144">
        <f>IF(ISNUMBER($G22),SUM(H18:H21),"")</f>
        <v>0</v>
      </c>
      <c r="I22" s="312"/>
      <c r="K22" s="321">
        <v>14519</v>
      </c>
      <c r="L22" s="322"/>
      <c r="M22" s="143" t="s">
        <v>18</v>
      </c>
      <c r="N22" s="144">
        <f>IF(ISNUMBER($G22),SUM(N18:N21),"")</f>
        <v>306</v>
      </c>
      <c r="O22" s="145">
        <f>IF(ISNUMBER($G22),SUM(O18:O21),"")</f>
        <v>116</v>
      </c>
      <c r="P22" s="145">
        <f>IF(ISNUMBER($G22),SUM(P18:P21),"")</f>
        <v>7</v>
      </c>
      <c r="Q22" s="146">
        <f>IF(SUM($G18:$G21)+SUM($Q18:$Q21)&gt;0,SUM(Q18:Q21),"")</f>
        <v>422</v>
      </c>
      <c r="R22" s="144">
        <f>IF(ISNUMBER($G22),SUM(R18:R21),"")</f>
        <v>2</v>
      </c>
      <c r="S22" s="312"/>
    </row>
    <row r="23" spans="1:19" ht="12.95" customHeight="1">
      <c r="A23" s="313" t="s">
        <v>187</v>
      </c>
      <c r="B23" s="314"/>
      <c r="C23" s="130">
        <v>1</v>
      </c>
      <c r="D23" s="131">
        <v>113</v>
      </c>
      <c r="E23" s="39">
        <v>44</v>
      </c>
      <c r="F23" s="39">
        <v>8</v>
      </c>
      <c r="G23" s="132">
        <f>IF(AND(ISBLANK(D23),ISBLANK(E23)),"",D23+E23)</f>
        <v>157</v>
      </c>
      <c r="H23" s="133">
        <f>IF(OR(ISNUMBER($G23),ISNUMBER($Q23)),(SIGN(N($G23)-N($Q23))+1)/2,"")</f>
        <v>0</v>
      </c>
      <c r="I23" s="19"/>
      <c r="K23" s="313" t="s">
        <v>188</v>
      </c>
      <c r="L23" s="314"/>
      <c r="M23" s="130">
        <v>1</v>
      </c>
      <c r="N23" s="131">
        <v>120</v>
      </c>
      <c r="O23" s="39">
        <v>45</v>
      </c>
      <c r="P23" s="39">
        <v>8</v>
      </c>
      <c r="Q23" s="132">
        <f>IF(AND(ISBLANK(N23),ISBLANK(O23)),"",N23+O23)</f>
        <v>165</v>
      </c>
      <c r="R23" s="133">
        <f>IF(ISNUMBER($H23),1-$H23,"")</f>
        <v>1</v>
      </c>
      <c r="S23" s="19"/>
    </row>
    <row r="24" spans="1:19" ht="12.95" customHeight="1">
      <c r="A24" s="315"/>
      <c r="B24" s="316"/>
      <c r="C24" s="134">
        <v>2</v>
      </c>
      <c r="D24" s="135">
        <v>132</v>
      </c>
      <c r="E24" s="136">
        <v>61</v>
      </c>
      <c r="F24" s="136">
        <v>3</v>
      </c>
      <c r="G24" s="137">
        <f>IF(AND(ISBLANK(D24),ISBLANK(E24)),"",D24+E24)</f>
        <v>193</v>
      </c>
      <c r="H24" s="138">
        <f>IF(OR(ISNUMBER($G24),ISNUMBER($Q24)),(SIGN(N($G24)-N($Q24))+1)/2,"")</f>
        <v>1</v>
      </c>
      <c r="I24" s="19"/>
      <c r="K24" s="315"/>
      <c r="L24" s="316"/>
      <c r="M24" s="134">
        <v>2</v>
      </c>
      <c r="N24" s="135">
        <v>141</v>
      </c>
      <c r="O24" s="136">
        <v>45</v>
      </c>
      <c r="P24" s="136">
        <v>5</v>
      </c>
      <c r="Q24" s="137">
        <f>IF(AND(ISBLANK(N24),ISBLANK(O24)),"",N24+O24)</f>
        <v>186</v>
      </c>
      <c r="R24" s="138">
        <f>IF(ISNUMBER($H24),1-$H24,"")</f>
        <v>0</v>
      </c>
      <c r="S24" s="19"/>
    </row>
    <row r="25" spans="1:19" ht="12.95" customHeight="1" thickBot="1">
      <c r="A25" s="317" t="s">
        <v>189</v>
      </c>
      <c r="B25" s="318"/>
      <c r="C25" s="134">
        <v>3</v>
      </c>
      <c r="D25" s="135"/>
      <c r="E25" s="136"/>
      <c r="F25" s="136"/>
      <c r="G25" s="137" t="str">
        <f>IF(AND(ISBLANK(D25),ISBLANK(E25)),"",D25+E25)</f>
        <v/>
      </c>
      <c r="H25" s="138" t="str">
        <f>IF(OR(ISNUMBER($G25),ISNUMBER($Q25)),(SIGN(N($G25)-N($Q25))+1)/2,"")</f>
        <v/>
      </c>
      <c r="I25" s="19"/>
      <c r="K25" s="317" t="s">
        <v>24</v>
      </c>
      <c r="L25" s="318"/>
      <c r="M25" s="134">
        <v>3</v>
      </c>
      <c r="N25" s="135"/>
      <c r="O25" s="136"/>
      <c r="P25" s="136"/>
      <c r="Q25" s="137" t="str">
        <f>IF(AND(ISBLANK(N25),ISBLANK(O25)),"",N25+O25)</f>
        <v/>
      </c>
      <c r="R25" s="138" t="str">
        <f>IF(ISNUMBER($H25),1-$H25,"")</f>
        <v/>
      </c>
      <c r="S25" s="19"/>
    </row>
    <row r="26" spans="1:19" ht="12.95" customHeight="1">
      <c r="A26" s="319"/>
      <c r="B26" s="320"/>
      <c r="C26" s="139">
        <v>4</v>
      </c>
      <c r="D26" s="140"/>
      <c r="E26" s="22"/>
      <c r="F26" s="22"/>
      <c r="G26" s="141" t="str">
        <f>IF(AND(ISBLANK(D26),ISBLANK(E26)),"",D26+E26)</f>
        <v/>
      </c>
      <c r="H26" s="142" t="str">
        <f>IF(OR(ISNUMBER($G26),ISNUMBER($Q26)),(SIGN(N($G26)-N($Q26))+1)/2,"")</f>
        <v/>
      </c>
      <c r="I26" s="311">
        <f>IF(ISNUMBER(H27),(SIGN(1000*($H27-$R27)+$G27-$Q27)+1)/2,"")</f>
        <v>0</v>
      </c>
      <c r="K26" s="319"/>
      <c r="L26" s="320"/>
      <c r="M26" s="139">
        <v>4</v>
      </c>
      <c r="N26" s="140"/>
      <c r="O26" s="22"/>
      <c r="P26" s="22"/>
      <c r="Q26" s="141" t="str">
        <f>IF(AND(ISBLANK(N26),ISBLANK(O26)),"",N26+O26)</f>
        <v/>
      </c>
      <c r="R26" s="142" t="str">
        <f>IF(ISNUMBER($H26),1-$H26,"")</f>
        <v/>
      </c>
      <c r="S26" s="311">
        <f>IF(ISNUMBER($I26),1-$I26,"")</f>
        <v>1</v>
      </c>
    </row>
    <row r="27" spans="1:19" ht="15.95" customHeight="1" thickBot="1">
      <c r="A27" s="321">
        <v>1152</v>
      </c>
      <c r="B27" s="322"/>
      <c r="C27" s="143" t="s">
        <v>18</v>
      </c>
      <c r="D27" s="144">
        <f>IF(ISNUMBER($G27),SUM(D23:D26),"")</f>
        <v>245</v>
      </c>
      <c r="E27" s="145">
        <f>IF(ISNUMBER($G27),SUM(E23:E26),"")</f>
        <v>105</v>
      </c>
      <c r="F27" s="145">
        <f>IF(ISNUMBER($G27),SUM(F23:F26),"")</f>
        <v>11</v>
      </c>
      <c r="G27" s="146">
        <f>IF(SUM($G23:$G26)+SUM($Q23:$Q26)&gt;0,SUM(G23:G26),"")</f>
        <v>350</v>
      </c>
      <c r="H27" s="144">
        <f>IF(ISNUMBER($G27),SUM(H23:H26),"")</f>
        <v>1</v>
      </c>
      <c r="I27" s="312"/>
      <c r="K27" s="321">
        <v>22958</v>
      </c>
      <c r="L27" s="322"/>
      <c r="M27" s="143" t="s">
        <v>18</v>
      </c>
      <c r="N27" s="144">
        <f>IF(ISNUMBER($G27),SUM(N23:N26),"")</f>
        <v>261</v>
      </c>
      <c r="O27" s="145">
        <f>IF(ISNUMBER($G27),SUM(O23:O26),"")</f>
        <v>90</v>
      </c>
      <c r="P27" s="145">
        <f>IF(ISNUMBER($G27),SUM(P23:P26),"")</f>
        <v>13</v>
      </c>
      <c r="Q27" s="146">
        <f>IF(SUM($G23:$G26)+SUM($Q23:$Q26)&gt;0,SUM(Q23:Q26),"")</f>
        <v>351</v>
      </c>
      <c r="R27" s="144">
        <f>IF(ISNUMBER($G27),SUM(R23:R26),"")</f>
        <v>1</v>
      </c>
      <c r="S27" s="312"/>
    </row>
    <row r="28" spans="1:19" ht="12.95" customHeight="1">
      <c r="A28" s="313" t="s">
        <v>190</v>
      </c>
      <c r="B28" s="314"/>
      <c r="C28" s="130">
        <v>1</v>
      </c>
      <c r="D28" s="131">
        <v>136</v>
      </c>
      <c r="E28" s="39">
        <v>63</v>
      </c>
      <c r="F28" s="39">
        <v>1</v>
      </c>
      <c r="G28" s="132">
        <f>IF(AND(ISBLANK(D28),ISBLANK(E28)),"",D28+E28)</f>
        <v>199</v>
      </c>
      <c r="H28" s="133">
        <f>IF(OR(ISNUMBER($G28),ISNUMBER($Q28)),(SIGN(N($G28)-N($Q28))+1)/2,"")</f>
        <v>1</v>
      </c>
      <c r="I28" s="19"/>
      <c r="K28" s="313" t="s">
        <v>191</v>
      </c>
      <c r="L28" s="314"/>
      <c r="M28" s="130">
        <v>1</v>
      </c>
      <c r="N28" s="131">
        <v>109</v>
      </c>
      <c r="O28" s="39">
        <v>70</v>
      </c>
      <c r="P28" s="39">
        <v>3</v>
      </c>
      <c r="Q28" s="132">
        <f>IF(AND(ISBLANK(N28),ISBLANK(O28)),"",N28+O28)</f>
        <v>179</v>
      </c>
      <c r="R28" s="133">
        <f>IF(ISNUMBER($H28),1-$H28,"")</f>
        <v>0</v>
      </c>
      <c r="S28" s="19"/>
    </row>
    <row r="29" spans="1:19" ht="12.95" customHeight="1">
      <c r="A29" s="315"/>
      <c r="B29" s="316"/>
      <c r="C29" s="134">
        <v>2</v>
      </c>
      <c r="D29" s="135">
        <v>160</v>
      </c>
      <c r="E29" s="136">
        <v>59</v>
      </c>
      <c r="F29" s="136">
        <v>1</v>
      </c>
      <c r="G29" s="137">
        <f>IF(AND(ISBLANK(D29),ISBLANK(E29)),"",D29+E29)</f>
        <v>219</v>
      </c>
      <c r="H29" s="138">
        <f>IF(OR(ISNUMBER($G29),ISNUMBER($Q29)),(SIGN(N($G29)-N($Q29))+1)/2,"")</f>
        <v>1</v>
      </c>
      <c r="I29" s="19"/>
      <c r="K29" s="315"/>
      <c r="L29" s="316"/>
      <c r="M29" s="134">
        <v>2</v>
      </c>
      <c r="N29" s="135">
        <v>118</v>
      </c>
      <c r="O29" s="136">
        <v>53</v>
      </c>
      <c r="P29" s="136">
        <v>6</v>
      </c>
      <c r="Q29" s="137">
        <f>IF(AND(ISBLANK(N29),ISBLANK(O29)),"",N29+O29)</f>
        <v>171</v>
      </c>
      <c r="R29" s="138">
        <f>IF(ISNUMBER($H29),1-$H29,"")</f>
        <v>0</v>
      </c>
      <c r="S29" s="19"/>
    </row>
    <row r="30" spans="1:19" ht="12.95" customHeight="1" thickBot="1">
      <c r="A30" s="317" t="s">
        <v>192</v>
      </c>
      <c r="B30" s="318"/>
      <c r="C30" s="134">
        <v>3</v>
      </c>
      <c r="D30" s="135"/>
      <c r="E30" s="136"/>
      <c r="F30" s="136"/>
      <c r="G30" s="137" t="str">
        <f>IF(AND(ISBLANK(D30),ISBLANK(E30)),"",D30+E30)</f>
        <v/>
      </c>
      <c r="H30" s="138" t="str">
        <f>IF(OR(ISNUMBER($G30),ISNUMBER($Q30)),(SIGN(N($G30)-N($Q30))+1)/2,"")</f>
        <v/>
      </c>
      <c r="I30" s="19"/>
      <c r="K30" s="317" t="s">
        <v>38</v>
      </c>
      <c r="L30" s="318"/>
      <c r="M30" s="134">
        <v>3</v>
      </c>
      <c r="N30" s="135"/>
      <c r="O30" s="136"/>
      <c r="P30" s="136"/>
      <c r="Q30" s="137" t="str">
        <f>IF(AND(ISBLANK(N30),ISBLANK(O30)),"",N30+O30)</f>
        <v/>
      </c>
      <c r="R30" s="138" t="str">
        <f>IF(ISNUMBER($H30),1-$H30,"")</f>
        <v/>
      </c>
      <c r="S30" s="19"/>
    </row>
    <row r="31" spans="1:19" ht="12.95" customHeight="1">
      <c r="A31" s="319"/>
      <c r="B31" s="320"/>
      <c r="C31" s="139">
        <v>4</v>
      </c>
      <c r="D31" s="140"/>
      <c r="E31" s="22"/>
      <c r="F31" s="22"/>
      <c r="G31" s="141" t="str">
        <f>IF(AND(ISBLANK(D31),ISBLANK(E31)),"",D31+E31)</f>
        <v/>
      </c>
      <c r="H31" s="142" t="str">
        <f>IF(OR(ISNUMBER($G31),ISNUMBER($Q31)),(SIGN(N($G31)-N($Q31))+1)/2,"")</f>
        <v/>
      </c>
      <c r="I31" s="311">
        <f>IF(ISNUMBER(H32),(SIGN(1000*($H32-$R32)+$G32-$Q32)+1)/2,"")</f>
        <v>1</v>
      </c>
      <c r="K31" s="319"/>
      <c r="L31" s="320"/>
      <c r="M31" s="139">
        <v>4</v>
      </c>
      <c r="N31" s="140"/>
      <c r="O31" s="22"/>
      <c r="P31" s="22"/>
      <c r="Q31" s="141" t="str">
        <f>IF(AND(ISBLANK(N31),ISBLANK(O31)),"",N31+O31)</f>
        <v/>
      </c>
      <c r="R31" s="142" t="str">
        <f>IF(ISNUMBER($H31),1-$H31,"")</f>
        <v/>
      </c>
      <c r="S31" s="311">
        <f>IF(ISNUMBER($I31),1-$I31,"")</f>
        <v>0</v>
      </c>
    </row>
    <row r="32" spans="1:19" ht="15.95" customHeight="1" thickBot="1">
      <c r="A32" s="321">
        <v>1174</v>
      </c>
      <c r="B32" s="322"/>
      <c r="C32" s="143" t="s">
        <v>18</v>
      </c>
      <c r="D32" s="144">
        <f>IF(ISNUMBER($G32),SUM(D28:D31),"")</f>
        <v>296</v>
      </c>
      <c r="E32" s="145">
        <f>IF(ISNUMBER($G32),SUM(E28:E31),"")</f>
        <v>122</v>
      </c>
      <c r="F32" s="145">
        <f>IF(ISNUMBER($G32),SUM(F28:F31),"")</f>
        <v>2</v>
      </c>
      <c r="G32" s="146">
        <f>IF(SUM($G28:$G31)+SUM($Q28:$Q31)&gt;0,SUM(G28:G31),"")</f>
        <v>418</v>
      </c>
      <c r="H32" s="144">
        <f>IF(ISNUMBER($G32),SUM(H28:H31),"")</f>
        <v>2</v>
      </c>
      <c r="I32" s="312"/>
      <c r="K32" s="321">
        <v>14500</v>
      </c>
      <c r="L32" s="322"/>
      <c r="M32" s="143" t="s">
        <v>18</v>
      </c>
      <c r="N32" s="144">
        <f>IF(ISNUMBER($G32),SUM(N28:N31),"")</f>
        <v>227</v>
      </c>
      <c r="O32" s="145">
        <f>IF(ISNUMBER($G32),SUM(O28:O31),"")</f>
        <v>123</v>
      </c>
      <c r="P32" s="145">
        <f>IF(ISNUMBER($G32),SUM(P28:P31),"")</f>
        <v>9</v>
      </c>
      <c r="Q32" s="146">
        <f>IF(SUM($G28:$G31)+SUM($Q28:$Q31)&gt;0,SUM(Q28:Q31),"")</f>
        <v>350</v>
      </c>
      <c r="R32" s="144">
        <f>IF(ISNUMBER($G32),SUM(R28:R31),"")</f>
        <v>0</v>
      </c>
      <c r="S32" s="312"/>
    </row>
    <row r="33" spans="1:19" ht="12.95" customHeight="1">
      <c r="A33" s="313" t="s">
        <v>193</v>
      </c>
      <c r="B33" s="314"/>
      <c r="C33" s="130">
        <v>1</v>
      </c>
      <c r="D33" s="131">
        <v>142</v>
      </c>
      <c r="E33" s="39">
        <v>59</v>
      </c>
      <c r="F33" s="39">
        <v>4</v>
      </c>
      <c r="G33" s="132">
        <f>IF(AND(ISBLANK(D33),ISBLANK(E33)),"",D33+E33)</f>
        <v>201</v>
      </c>
      <c r="H33" s="133">
        <f>IF(OR(ISNUMBER($G33),ISNUMBER($Q33)),(SIGN(N($G33)-N($Q33))+1)/2,"")</f>
        <v>1</v>
      </c>
      <c r="I33" s="19"/>
      <c r="K33" s="313" t="s">
        <v>194</v>
      </c>
      <c r="L33" s="314"/>
      <c r="M33" s="130">
        <v>1</v>
      </c>
      <c r="N33" s="131">
        <v>130</v>
      </c>
      <c r="O33" s="39">
        <v>32</v>
      </c>
      <c r="P33" s="39">
        <v>5</v>
      </c>
      <c r="Q33" s="132">
        <f>IF(AND(ISBLANK(N33),ISBLANK(O33)),"",N33+O33)</f>
        <v>162</v>
      </c>
      <c r="R33" s="133">
        <f>IF(ISNUMBER($H33),1-$H33,"")</f>
        <v>0</v>
      </c>
      <c r="S33" s="19"/>
    </row>
    <row r="34" spans="1:19" ht="12.95" customHeight="1">
      <c r="A34" s="315"/>
      <c r="B34" s="316"/>
      <c r="C34" s="134">
        <v>2</v>
      </c>
      <c r="D34" s="135">
        <v>147</v>
      </c>
      <c r="E34" s="136">
        <v>70</v>
      </c>
      <c r="F34" s="136">
        <v>7</v>
      </c>
      <c r="G34" s="137">
        <f>IF(AND(ISBLANK(D34),ISBLANK(E34)),"",D34+E34)</f>
        <v>217</v>
      </c>
      <c r="H34" s="138">
        <f>IF(OR(ISNUMBER($G34),ISNUMBER($Q34)),(SIGN(N($G34)-N($Q34))+1)/2,"")</f>
        <v>1</v>
      </c>
      <c r="I34" s="19"/>
      <c r="K34" s="315"/>
      <c r="L34" s="316"/>
      <c r="M34" s="134">
        <v>2</v>
      </c>
      <c r="N34" s="135">
        <v>121</v>
      </c>
      <c r="O34" s="136">
        <v>44</v>
      </c>
      <c r="P34" s="136">
        <v>11</v>
      </c>
      <c r="Q34" s="137">
        <f>IF(AND(ISBLANK(N34),ISBLANK(O34)),"",N34+O34)</f>
        <v>165</v>
      </c>
      <c r="R34" s="138">
        <f>IF(ISNUMBER($H34),1-$H34,"")</f>
        <v>0</v>
      </c>
      <c r="S34" s="19"/>
    </row>
    <row r="35" spans="1:19" ht="12.95" customHeight="1" thickBot="1">
      <c r="A35" s="317" t="s">
        <v>195</v>
      </c>
      <c r="B35" s="318"/>
      <c r="C35" s="134">
        <v>3</v>
      </c>
      <c r="D35" s="135"/>
      <c r="E35" s="136"/>
      <c r="F35" s="136"/>
      <c r="G35" s="137" t="str">
        <f>IF(AND(ISBLANK(D35),ISBLANK(E35)),"",D35+E35)</f>
        <v/>
      </c>
      <c r="H35" s="138" t="str">
        <f>IF(OR(ISNUMBER($G35),ISNUMBER($Q35)),(SIGN(N($G35)-N($Q35))+1)/2,"")</f>
        <v/>
      </c>
      <c r="I35" s="19"/>
      <c r="K35" s="317" t="s">
        <v>196</v>
      </c>
      <c r="L35" s="318"/>
      <c r="M35" s="134">
        <v>3</v>
      </c>
      <c r="N35" s="135"/>
      <c r="O35" s="136"/>
      <c r="P35" s="136"/>
      <c r="Q35" s="137" t="str">
        <f>IF(AND(ISBLANK(N35),ISBLANK(O35)),"",N35+O35)</f>
        <v/>
      </c>
      <c r="R35" s="138" t="str">
        <f>IF(ISNUMBER($H35),1-$H35,"")</f>
        <v/>
      </c>
      <c r="S35" s="19"/>
    </row>
    <row r="36" spans="1:19" ht="12.95" customHeight="1">
      <c r="A36" s="319"/>
      <c r="B36" s="320"/>
      <c r="C36" s="139">
        <v>4</v>
      </c>
      <c r="D36" s="140"/>
      <c r="E36" s="22"/>
      <c r="F36" s="22"/>
      <c r="G36" s="141" t="str">
        <f>IF(AND(ISBLANK(D36),ISBLANK(E36)),"",D36+E36)</f>
        <v/>
      </c>
      <c r="H36" s="142" t="str">
        <f>IF(OR(ISNUMBER($G36),ISNUMBER($Q36)),(SIGN(N($G36)-N($Q36))+1)/2,"")</f>
        <v/>
      </c>
      <c r="I36" s="311">
        <f>IF(ISNUMBER(H37),(SIGN(1000*($H37-$R37)+$G37-$Q37)+1)/2,"")</f>
        <v>1</v>
      </c>
      <c r="K36" s="319"/>
      <c r="L36" s="320"/>
      <c r="M36" s="139">
        <v>4</v>
      </c>
      <c r="N36" s="140"/>
      <c r="O36" s="22"/>
      <c r="P36" s="22"/>
      <c r="Q36" s="141" t="str">
        <f>IF(AND(ISBLANK(N36),ISBLANK(O36)),"",N36+O36)</f>
        <v/>
      </c>
      <c r="R36" s="142" t="str">
        <f>IF(ISNUMBER($H36),1-$H36,"")</f>
        <v/>
      </c>
      <c r="S36" s="311">
        <f>IF(ISNUMBER($I36),1-$I36,"")</f>
        <v>0</v>
      </c>
    </row>
    <row r="37" spans="1:19" ht="15.95" customHeight="1" thickBot="1">
      <c r="A37" s="321">
        <v>1413</v>
      </c>
      <c r="B37" s="322"/>
      <c r="C37" s="143" t="s">
        <v>18</v>
      </c>
      <c r="D37" s="144">
        <f>IF(ISNUMBER($G37),SUM(D33:D36),"")</f>
        <v>289</v>
      </c>
      <c r="E37" s="145">
        <f>IF(ISNUMBER($G37),SUM(E33:E36),"")</f>
        <v>129</v>
      </c>
      <c r="F37" s="145">
        <f>IF(ISNUMBER($G37),SUM(F33:F36),"")</f>
        <v>11</v>
      </c>
      <c r="G37" s="146">
        <f>IF(SUM($G33:$G36)+SUM($Q33:$Q36)&gt;0,SUM(G33:G36),"")</f>
        <v>418</v>
      </c>
      <c r="H37" s="144">
        <f>IF(ISNUMBER($G37),SUM(H33:H36),"")</f>
        <v>2</v>
      </c>
      <c r="I37" s="312"/>
      <c r="K37" s="321">
        <v>10073</v>
      </c>
      <c r="L37" s="322"/>
      <c r="M37" s="143" t="s">
        <v>18</v>
      </c>
      <c r="N37" s="144">
        <f>IF(ISNUMBER($G37),SUM(N33:N36),"")</f>
        <v>251</v>
      </c>
      <c r="O37" s="145">
        <f>IF(ISNUMBER($G37),SUM(O33:O36),"")</f>
        <v>76</v>
      </c>
      <c r="P37" s="145">
        <f>IF(ISNUMBER($G37),SUM(P33:P36),"")</f>
        <v>16</v>
      </c>
      <c r="Q37" s="146">
        <f>IF(SUM($G33:$G36)+SUM($Q33:$Q36)&gt;0,SUM(Q33:Q36),"")</f>
        <v>327</v>
      </c>
      <c r="R37" s="144">
        <f>IF(ISNUMBER($G37),SUM(R33:R36),"")</f>
        <v>0</v>
      </c>
      <c r="S37" s="312"/>
    </row>
    <row r="38" spans="1:19" ht="5.0999999999999996" customHeight="1" thickBot="1"/>
    <row r="39" spans="1:19" ht="20.100000000000001" customHeight="1" thickBot="1">
      <c r="A39" s="147"/>
      <c r="B39" s="148"/>
      <c r="C39" s="149" t="s">
        <v>44</v>
      </c>
      <c r="D39" s="150">
        <f>IF(ISNUMBER($G39),SUM(D12,D17,D22,D27,D32,D37),"")</f>
        <v>1711</v>
      </c>
      <c r="E39" s="151">
        <f>IF(ISNUMBER($G39),SUM(E12,E17,E22,E27,E32,E37),"")</f>
        <v>721</v>
      </c>
      <c r="F39" s="151">
        <f>IF(ISNUMBER($G39),SUM(F12,F17,F22,F27,F32,F37),"")</f>
        <v>48</v>
      </c>
      <c r="G39" s="152">
        <f>IF(SUM($G$8:$G$37)+SUM($Q$8:$Q$37)&gt;0,SUM(G12,G17,G22,G27,G32,G37),"")</f>
        <v>2432</v>
      </c>
      <c r="H39" s="153">
        <f>IF(SUM($G$8:$G$37)+SUM($Q$8:$Q$37)&gt;0,SUM(H12,H17,H22,H27,H32,H37),"")</f>
        <v>7</v>
      </c>
      <c r="I39" s="154">
        <f>IF(ISNUMBER($G39),(SIGN($G39-$Q39)+1)/IF(COUNT(I$11,I$16,I$21,I$26,I$31,I$36)&gt;3,1,2),"")</f>
        <v>2</v>
      </c>
      <c r="K39" s="147"/>
      <c r="L39" s="148"/>
      <c r="M39" s="149" t="s">
        <v>44</v>
      </c>
      <c r="N39" s="150">
        <f>IF(ISNUMBER($G39),SUM(N12,N17,N22,N27,N32,N37),"")</f>
        <v>1595</v>
      </c>
      <c r="O39" s="151">
        <f>IF(ISNUMBER($G39),SUM(O12,O17,O22,O27,O32,O37),"")</f>
        <v>632</v>
      </c>
      <c r="P39" s="151">
        <f>IF(ISNUMBER($G39),SUM(P12,P17,P22,P27,P32,P37),"")</f>
        <v>65</v>
      </c>
      <c r="Q39" s="152">
        <f>IF(SUM($G$8:$G$37)+SUM($Q$8:$Q$37)&gt;0,SUM(Q12,Q17,Q22,Q27,Q32,Q37),"")</f>
        <v>2227</v>
      </c>
      <c r="R39" s="153">
        <f>IF(SUM($G$8:$G$37)+SUM($Q$8:$Q$37)&gt;0,SUM(R12,R17,R22,R27,R32,R37),"")</f>
        <v>5</v>
      </c>
      <c r="S39" s="154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50"/>
      <c r="B41" s="51" t="s">
        <v>45</v>
      </c>
      <c r="C41" s="353"/>
      <c r="D41" s="353"/>
      <c r="E41" s="353"/>
      <c r="G41" s="341"/>
      <c r="H41" s="341"/>
      <c r="I41" s="155">
        <f>IF(ISNUMBER(I$39),SUM(I11,I16,I21,I26,I31,I36,I39),"")</f>
        <v>6</v>
      </c>
      <c r="K41" s="50"/>
      <c r="L41" s="51" t="s">
        <v>45</v>
      </c>
      <c r="M41" s="353"/>
      <c r="N41" s="353"/>
      <c r="O41" s="353"/>
      <c r="Q41" s="341" t="s">
        <v>47</v>
      </c>
      <c r="R41" s="341"/>
      <c r="S41" s="155">
        <f>IF(ISNUMBER(S$39),SUM(S11,S16,S21,S26,S31,S36,S39),"")</f>
        <v>2</v>
      </c>
    </row>
    <row r="42" spans="1:19" ht="18" customHeight="1">
      <c r="A42" s="50"/>
      <c r="B42" s="51" t="s">
        <v>49</v>
      </c>
      <c r="C42" s="358"/>
      <c r="D42" s="358"/>
      <c r="E42" s="358"/>
      <c r="G42" s="156"/>
      <c r="H42" s="156"/>
      <c r="I42" s="156"/>
      <c r="K42" s="50"/>
      <c r="L42" s="51" t="s">
        <v>49</v>
      </c>
      <c r="M42" s="358"/>
      <c r="N42" s="358"/>
      <c r="O42" s="358"/>
      <c r="Q42" s="156"/>
      <c r="R42" s="156"/>
      <c r="S42" s="156"/>
    </row>
    <row r="43" spans="1:19" ht="20.100000000000001" customHeight="1">
      <c r="A43" s="51" t="s">
        <v>50</v>
      </c>
      <c r="B43" s="51" t="s">
        <v>51</v>
      </c>
      <c r="C43" s="356"/>
      <c r="D43" s="356"/>
      <c r="E43" s="356"/>
      <c r="F43" s="356"/>
      <c r="G43" s="356"/>
      <c r="H43" s="356"/>
      <c r="I43" s="51"/>
      <c r="J43" s="51"/>
      <c r="K43" s="51" t="s">
        <v>53</v>
      </c>
      <c r="L43" s="359"/>
      <c r="M43" s="359"/>
      <c r="O43" s="51" t="s">
        <v>49</v>
      </c>
      <c r="P43" s="356"/>
      <c r="Q43" s="356"/>
      <c r="R43" s="356"/>
      <c r="S43" s="356"/>
    </row>
    <row r="44" spans="1:19" ht="9.9499999999999993" customHeight="1">
      <c r="E44" s="50"/>
      <c r="H44" s="50"/>
    </row>
    <row r="45" spans="1:19" ht="30" customHeight="1">
      <c r="A45" s="57" t="str">
        <f>"Technické podmínky utkání:   " &amp; $B$3 &amp; IF(ISBLANK($B$3),""," – ") &amp; $L$3</f>
        <v>Technické podmínky utkání:   SK Rapid Praha A – KK Dopravní podnik Praha  C</v>
      </c>
    </row>
    <row r="46" spans="1:19" ht="20.100000000000001" customHeight="1">
      <c r="B46" s="59" t="s">
        <v>197</v>
      </c>
      <c r="C46" s="345"/>
      <c r="D46" s="345"/>
      <c r="I46" s="59" t="s">
        <v>198</v>
      </c>
      <c r="J46" s="345"/>
      <c r="K46" s="345"/>
    </row>
    <row r="47" spans="1:19" ht="20.100000000000001" customHeight="1">
      <c r="B47" s="59" t="s">
        <v>199</v>
      </c>
      <c r="C47" s="346"/>
      <c r="D47" s="346"/>
      <c r="I47" s="59" t="s">
        <v>200</v>
      </c>
      <c r="J47" s="346"/>
      <c r="K47" s="346"/>
      <c r="P47" s="59" t="s">
        <v>201</v>
      </c>
      <c r="Q47" s="290">
        <v>43317</v>
      </c>
      <c r="R47" s="291"/>
      <c r="S47" s="291"/>
    </row>
    <row r="48" spans="1:19" ht="9.9499999999999993" customHeight="1"/>
    <row r="49" spans="1:19" ht="15" customHeight="1">
      <c r="A49" s="297" t="s">
        <v>63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9"/>
    </row>
    <row r="50" spans="1:19" ht="81" customHeight="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4"/>
    </row>
    <row r="51" spans="1:19" ht="5.0999999999999996" customHeight="1"/>
    <row r="52" spans="1:19" ht="15" customHeight="1">
      <c r="A52" s="297" t="s">
        <v>64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/>
    </row>
    <row r="53" spans="1:19" ht="6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21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21" customHeight="1">
      <c r="A55" s="65"/>
      <c r="B55" s="66" t="s">
        <v>65</v>
      </c>
      <c r="C55" s="67"/>
      <c r="D55" s="68"/>
      <c r="E55" s="66" t="s">
        <v>66</v>
      </c>
      <c r="F55" s="67"/>
      <c r="G55" s="67"/>
      <c r="H55" s="67"/>
      <c r="I55" s="68"/>
      <c r="J55" s="61"/>
      <c r="K55" s="69"/>
      <c r="L55" s="66" t="s">
        <v>65</v>
      </c>
      <c r="M55" s="67"/>
      <c r="N55" s="68"/>
      <c r="O55" s="66" t="s">
        <v>66</v>
      </c>
      <c r="P55" s="67"/>
      <c r="Q55" s="67"/>
      <c r="R55" s="67"/>
      <c r="S55" s="70"/>
    </row>
    <row r="56" spans="1:19" ht="21" customHeight="1">
      <c r="A56" s="71" t="s">
        <v>67</v>
      </c>
      <c r="B56" s="72" t="s">
        <v>68</v>
      </c>
      <c r="C56" s="73"/>
      <c r="D56" s="74" t="s">
        <v>69</v>
      </c>
      <c r="E56" s="72" t="s">
        <v>68</v>
      </c>
      <c r="F56" s="75"/>
      <c r="G56" s="75"/>
      <c r="H56" s="76"/>
      <c r="I56" s="74" t="s">
        <v>69</v>
      </c>
      <c r="J56" s="61"/>
      <c r="K56" s="77" t="s">
        <v>67</v>
      </c>
      <c r="L56" s="72" t="s">
        <v>68</v>
      </c>
      <c r="M56" s="73"/>
      <c r="N56" s="74" t="s">
        <v>69</v>
      </c>
      <c r="O56" s="72" t="s">
        <v>68</v>
      </c>
      <c r="P56" s="75"/>
      <c r="Q56" s="75"/>
      <c r="R56" s="76"/>
      <c r="S56" s="78" t="s">
        <v>69</v>
      </c>
    </row>
    <row r="57" spans="1:19" ht="21" customHeight="1">
      <c r="A57" s="79"/>
      <c r="B57" s="354"/>
      <c r="C57" s="355"/>
      <c r="D57" s="157"/>
      <c r="E57" s="354"/>
      <c r="F57" s="357"/>
      <c r="G57" s="357"/>
      <c r="H57" s="355"/>
      <c r="I57" s="157"/>
      <c r="J57" s="61"/>
      <c r="K57" s="81"/>
      <c r="L57" s="354"/>
      <c r="M57" s="355"/>
      <c r="N57" s="157"/>
      <c r="O57" s="354"/>
      <c r="P57" s="357"/>
      <c r="Q57" s="357"/>
      <c r="R57" s="355"/>
      <c r="S57" s="158"/>
    </row>
    <row r="58" spans="1:19" ht="21" customHeight="1">
      <c r="A58" s="79"/>
      <c r="B58" s="354"/>
      <c r="C58" s="355"/>
      <c r="D58" s="157"/>
      <c r="E58" s="354"/>
      <c r="F58" s="357"/>
      <c r="G58" s="357"/>
      <c r="H58" s="355"/>
      <c r="I58" s="157"/>
      <c r="J58" s="61"/>
      <c r="K58" s="81"/>
      <c r="L58" s="354"/>
      <c r="M58" s="355"/>
      <c r="N58" s="157"/>
      <c r="O58" s="354"/>
      <c r="P58" s="357"/>
      <c r="Q58" s="357"/>
      <c r="R58" s="355"/>
      <c r="S58" s="158"/>
    </row>
    <row r="59" spans="1:19" ht="12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5.0999999999999996" customHeight="1"/>
    <row r="61" spans="1:19" ht="15" customHeight="1">
      <c r="A61" s="347" t="s">
        <v>70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9"/>
    </row>
    <row r="62" spans="1:19" ht="81" customHeight="1">
      <c r="A62" s="350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2"/>
    </row>
    <row r="63" spans="1:19" ht="5.0999999999999996" customHeight="1"/>
    <row r="64" spans="1:19" ht="15" customHeight="1">
      <c r="A64" s="297" t="s">
        <v>71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9"/>
    </row>
    <row r="65" spans="1:19" ht="81" customHeight="1">
      <c r="A65" s="342" t="s">
        <v>202</v>
      </c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4"/>
    </row>
    <row r="66" spans="1:19" ht="30" customHeight="1">
      <c r="A66" s="159"/>
      <c r="B66" s="160" t="s">
        <v>203</v>
      </c>
      <c r="C66" s="309"/>
      <c r="D66" s="309"/>
      <c r="E66" s="309"/>
      <c r="F66" s="309"/>
      <c r="G66" s="309"/>
      <c r="H66" s="309"/>
    </row>
  </sheetData>
  <sheetProtection password="FC6B" sheet="1" objects="1" scenarios="1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30:B31"/>
    <mergeCell ref="A32:B32"/>
    <mergeCell ref="A27:B27"/>
    <mergeCell ref="I36:I37"/>
    <mergeCell ref="I31:I32"/>
    <mergeCell ref="K37:L37"/>
    <mergeCell ref="A33:B34"/>
    <mergeCell ref="A35:B36"/>
    <mergeCell ref="A37:B37"/>
    <mergeCell ref="A22:B22"/>
    <mergeCell ref="A23:B24"/>
    <mergeCell ref="A25:B26"/>
    <mergeCell ref="A8:B9"/>
    <mergeCell ref="A10:B11"/>
    <mergeCell ref="A12:B12"/>
    <mergeCell ref="A13:B14"/>
    <mergeCell ref="A20:B21"/>
    <mergeCell ref="L3:S3"/>
    <mergeCell ref="L1:N1"/>
    <mergeCell ref="O1:P1"/>
    <mergeCell ref="Q1:S1"/>
    <mergeCell ref="I26:I27"/>
    <mergeCell ref="R5:S5"/>
    <mergeCell ref="K8:L9"/>
    <mergeCell ref="I21:I22"/>
    <mergeCell ref="B3:I3"/>
    <mergeCell ref="B1:C2"/>
    <mergeCell ref="D1:I1"/>
    <mergeCell ref="C5:C6"/>
    <mergeCell ref="D5:G5"/>
    <mergeCell ref="H5:I5"/>
    <mergeCell ref="A15:B16"/>
    <mergeCell ref="I11:I12"/>
    <mergeCell ref="N5:Q5"/>
    <mergeCell ref="K12:L12"/>
    <mergeCell ref="K17:L17"/>
    <mergeCell ref="A17:B17"/>
    <mergeCell ref="A18:B19"/>
    <mergeCell ref="I16:I17"/>
    <mergeCell ref="A5:B5"/>
    <mergeCell ref="A6:B6"/>
    <mergeCell ref="M5:M6"/>
    <mergeCell ref="K5:L5"/>
    <mergeCell ref="K6:L6"/>
    <mergeCell ref="K18:L19"/>
    <mergeCell ref="K20:L21"/>
    <mergeCell ref="K15:L16"/>
    <mergeCell ref="S11:S12"/>
    <mergeCell ref="K13:L14"/>
    <mergeCell ref="S16:S17"/>
    <mergeCell ref="S21:S22"/>
    <mergeCell ref="K10:L11"/>
    <mergeCell ref="K22:L22"/>
    <mergeCell ref="S36:S37"/>
    <mergeCell ref="K33:L34"/>
    <mergeCell ref="S26:S27"/>
    <mergeCell ref="S31:S32"/>
    <mergeCell ref="K25:L26"/>
    <mergeCell ref="K35:L36"/>
  </mergeCells>
  <dataValidations count="4"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sqref="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5." sqref="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">
      <formula1>0</formula1>
      <formula2>15</formula2>
    </dataValidation>
    <dataValidation type="whole" allowBlank="1" showInputMessage="1" showErrorMessage="1" errorTitle="Chybná hodnota" error="Zadaná hodnota musí být celé nezáporné číslo menší nebo rovno 225." sqref="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">
      <formula1>0</formula1>
      <formula2>225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7"/>
  <sheetViews>
    <sheetView showGridLines="0" showRowColHeaders="0" workbookViewId="0">
      <selection activeCell="Q1" sqref="Q1:S1"/>
    </sheetView>
  </sheetViews>
  <sheetFormatPr defaultColWidth="0" defaultRowHeight="12.75"/>
  <cols>
    <col min="1" max="1" width="10.7109375" style="12" customWidth="1"/>
    <col min="2" max="2" width="15.7109375" style="12" customWidth="1"/>
    <col min="3" max="3" width="5.7109375" style="12" customWidth="1"/>
    <col min="4" max="5" width="6.7109375" style="12" customWidth="1"/>
    <col min="6" max="6" width="4.7109375" style="12" customWidth="1"/>
    <col min="7" max="7" width="6.7109375" style="12" customWidth="1"/>
    <col min="8" max="8" width="5.7109375" style="12" customWidth="1"/>
    <col min="9" max="9" width="6.7109375" style="123" customWidth="1"/>
    <col min="10" max="10" width="1.7109375" style="123" customWidth="1"/>
    <col min="11" max="11" width="10.7109375" style="123" customWidth="1"/>
    <col min="12" max="12" width="15.7109375" style="123" customWidth="1"/>
    <col min="13" max="13" width="5.7109375" style="12" customWidth="1"/>
    <col min="14" max="15" width="6.7109375" style="12" customWidth="1"/>
    <col min="16" max="16" width="4.7109375" style="12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3" customWidth="1"/>
    <col min="22" max="22" width="9.140625" style="5" hidden="1" customWidth="1"/>
    <col min="23" max="23" width="6.28515625" style="5" hidden="1" customWidth="1"/>
    <col min="24" max="24" width="21.42578125" style="5" hidden="1" customWidth="1"/>
    <col min="25" max="25" width="16.28515625" style="5" hidden="1" customWidth="1"/>
    <col min="26" max="26" width="28.140625" style="5" hidden="1" customWidth="1"/>
    <col min="27" max="27" width="8.28515625" style="5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238" t="s">
        <v>0</v>
      </c>
      <c r="C1" s="238"/>
      <c r="D1" s="240" t="s">
        <v>1</v>
      </c>
      <c r="E1" s="240"/>
      <c r="F1" s="240"/>
      <c r="G1" s="240"/>
      <c r="H1" s="240"/>
      <c r="I1" s="240"/>
      <c r="J1" s="1"/>
      <c r="K1" s="2" t="s">
        <v>2</v>
      </c>
      <c r="L1" s="241" t="s">
        <v>114</v>
      </c>
      <c r="M1" s="241"/>
      <c r="N1" s="241"/>
      <c r="O1" s="242" t="s">
        <v>4</v>
      </c>
      <c r="P1" s="242"/>
      <c r="Q1" s="243">
        <v>42992</v>
      </c>
      <c r="R1" s="243"/>
      <c r="S1" s="243"/>
      <c r="V1" s="244"/>
      <c r="W1" s="244"/>
      <c r="X1" s="244"/>
      <c r="Y1" s="244"/>
      <c r="Z1" s="244"/>
      <c r="AA1" s="244"/>
      <c r="AB1" s="161"/>
    </row>
    <row r="2" spans="1:28" ht="9.9499999999999993" customHeight="1" thickBot="1">
      <c r="A2" s="1"/>
      <c r="B2" s="239"/>
      <c r="C2" s="2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6" t="s">
        <v>5</v>
      </c>
      <c r="B3" s="250" t="s">
        <v>131</v>
      </c>
      <c r="C3" s="251"/>
      <c r="D3" s="251"/>
      <c r="E3" s="251"/>
      <c r="F3" s="251"/>
      <c r="G3" s="251"/>
      <c r="H3" s="251"/>
      <c r="I3" s="252"/>
      <c r="J3" s="1"/>
      <c r="K3" s="6" t="s">
        <v>7</v>
      </c>
      <c r="L3" s="250" t="s">
        <v>82</v>
      </c>
      <c r="M3" s="251"/>
      <c r="N3" s="251"/>
      <c r="O3" s="251"/>
      <c r="P3" s="251"/>
      <c r="Q3" s="251"/>
      <c r="R3" s="251"/>
      <c r="S3" s="252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253" t="s">
        <v>9</v>
      </c>
      <c r="B5" s="254"/>
      <c r="C5" s="255" t="s">
        <v>10</v>
      </c>
      <c r="D5" s="257" t="s">
        <v>11</v>
      </c>
      <c r="E5" s="258"/>
      <c r="F5" s="258"/>
      <c r="G5" s="259"/>
      <c r="H5" s="7" t="s">
        <v>12</v>
      </c>
      <c r="I5" s="7" t="s">
        <v>13</v>
      </c>
      <c r="J5" s="1"/>
      <c r="K5" s="253" t="s">
        <v>9</v>
      </c>
      <c r="L5" s="254"/>
      <c r="M5" s="255" t="s">
        <v>10</v>
      </c>
      <c r="N5" s="257" t="s">
        <v>11</v>
      </c>
      <c r="O5" s="258"/>
      <c r="P5" s="258"/>
      <c r="Q5" s="259"/>
      <c r="R5" s="7" t="s">
        <v>12</v>
      </c>
      <c r="S5" s="7" t="s">
        <v>13</v>
      </c>
    </row>
    <row r="6" spans="1:28" ht="12.95" customHeight="1">
      <c r="A6" s="260" t="s">
        <v>14</v>
      </c>
      <c r="B6" s="261"/>
      <c r="C6" s="256"/>
      <c r="D6" s="8" t="s">
        <v>15</v>
      </c>
      <c r="E6" s="9" t="s">
        <v>16</v>
      </c>
      <c r="F6" s="9" t="s">
        <v>17</v>
      </c>
      <c r="G6" s="10" t="s">
        <v>18</v>
      </c>
      <c r="H6" s="11" t="s">
        <v>19</v>
      </c>
      <c r="I6" s="11" t="s">
        <v>20</v>
      </c>
      <c r="J6" s="1"/>
      <c r="K6" s="260" t="s">
        <v>14</v>
      </c>
      <c r="L6" s="261"/>
      <c r="M6" s="256"/>
      <c r="N6" s="8" t="s">
        <v>15</v>
      </c>
      <c r="O6" s="9" t="s">
        <v>16</v>
      </c>
      <c r="P6" s="9" t="s">
        <v>17</v>
      </c>
      <c r="Q6" s="10" t="s">
        <v>18</v>
      </c>
      <c r="R6" s="11" t="s">
        <v>19</v>
      </c>
      <c r="S6" s="11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2"/>
      <c r="L7" s="12"/>
      <c r="M7" s="1"/>
      <c r="N7" s="1"/>
      <c r="O7" s="1"/>
      <c r="P7" s="1"/>
    </row>
    <row r="8" spans="1:28" ht="12.95" customHeight="1" thickTop="1">
      <c r="A8" s="262" t="s">
        <v>247</v>
      </c>
      <c r="B8" s="263"/>
      <c r="C8" s="162">
        <v>1</v>
      </c>
      <c r="D8" s="14">
        <v>146</v>
      </c>
      <c r="E8" s="15">
        <v>54</v>
      </c>
      <c r="F8" s="15">
        <v>4</v>
      </c>
      <c r="G8" s="16">
        <f>IF(ISBLANK(D8),"",D8+E8)</f>
        <v>200</v>
      </c>
      <c r="H8" s="17">
        <f>IF(ISNUMBER(G8),IF(G8&gt;Q8,1,IF(G8=Q8,0.5,0)),"")</f>
        <v>1</v>
      </c>
      <c r="I8" s="163" t="s">
        <v>22</v>
      </c>
      <c r="J8" s="1"/>
      <c r="K8" s="262" t="s">
        <v>213</v>
      </c>
      <c r="L8" s="263"/>
      <c r="M8" s="162">
        <v>1</v>
      </c>
      <c r="N8" s="14">
        <v>133</v>
      </c>
      <c r="O8" s="15">
        <v>62</v>
      </c>
      <c r="P8" s="15">
        <v>3</v>
      </c>
      <c r="Q8" s="16">
        <f>IF(ISBLANK(N8),"",N8+O8)</f>
        <v>195</v>
      </c>
      <c r="R8" s="17">
        <f>IF(ISNUMBER(Q8),IF(G8&lt;Q8,1,IF(G8=Q8,0.5,0)),"")</f>
        <v>0</v>
      </c>
      <c r="S8" s="19"/>
    </row>
    <row r="9" spans="1:28" ht="12.95" customHeight="1" thickBot="1">
      <c r="A9" s="264"/>
      <c r="B9" s="265"/>
      <c r="C9" s="164">
        <v>2</v>
      </c>
      <c r="D9" s="21">
        <v>137</v>
      </c>
      <c r="E9" s="22">
        <v>60</v>
      </c>
      <c r="F9" s="22">
        <v>3</v>
      </c>
      <c r="G9" s="23">
        <f>IF(ISBLANK(D9),"",D9+E9)</f>
        <v>197</v>
      </c>
      <c r="H9" s="24">
        <f>IF(ISNUMBER(G9),IF(G9&gt;Q9,1,IF(G9=Q9,0.5,0)),"")</f>
        <v>0</v>
      </c>
      <c r="I9" s="165">
        <f>IF(COUNT(Q12),SUM(G12-Q12),"")</f>
        <v>2</v>
      </c>
      <c r="J9" s="1"/>
      <c r="K9" s="264"/>
      <c r="L9" s="265"/>
      <c r="M9" s="164">
        <v>2</v>
      </c>
      <c r="N9" s="21">
        <v>137</v>
      </c>
      <c r="O9" s="22">
        <v>63</v>
      </c>
      <c r="P9" s="22">
        <v>6</v>
      </c>
      <c r="Q9" s="23">
        <f>IF(ISBLANK(N9),"",N9+O9)</f>
        <v>200</v>
      </c>
      <c r="R9" s="24">
        <f>IF(ISNUMBER(Q9),IF(G9&lt;Q9,1,IF(G9=Q9,0.5,0)),"")</f>
        <v>1</v>
      </c>
      <c r="S9" s="19"/>
    </row>
    <row r="10" spans="1:28" ht="9.9499999999999993" customHeight="1" thickTop="1">
      <c r="A10" s="268" t="s">
        <v>248</v>
      </c>
      <c r="B10" s="269"/>
      <c r="C10" s="26"/>
      <c r="D10" s="27"/>
      <c r="E10" s="27"/>
      <c r="F10" s="27"/>
      <c r="G10" s="27"/>
      <c r="H10" s="27"/>
      <c r="I10" s="28"/>
      <c r="J10" s="1"/>
      <c r="K10" s="268" t="s">
        <v>249</v>
      </c>
      <c r="L10" s="269"/>
      <c r="M10" s="26"/>
      <c r="N10" s="27"/>
      <c r="O10" s="27"/>
      <c r="P10" s="27"/>
      <c r="Q10" s="27"/>
      <c r="R10" s="27"/>
      <c r="S10" s="28"/>
    </row>
    <row r="11" spans="1:28" ht="9.9499999999999993" customHeight="1" thickBot="1">
      <c r="A11" s="270"/>
      <c r="B11" s="271"/>
      <c r="C11" s="29"/>
      <c r="D11" s="30"/>
      <c r="E11" s="30"/>
      <c r="F11" s="30"/>
      <c r="G11" s="31"/>
      <c r="H11" s="31"/>
      <c r="I11" s="245">
        <f>IF(ISNUMBER(G12),IF(G12&gt;Q12,1,IF(G12=Q12,0.5,0)),"")</f>
        <v>1</v>
      </c>
      <c r="J11" s="1"/>
      <c r="K11" s="270"/>
      <c r="L11" s="271"/>
      <c r="M11" s="29"/>
      <c r="N11" s="30"/>
      <c r="O11" s="30"/>
      <c r="P11" s="30"/>
      <c r="Q11" s="31"/>
      <c r="R11" s="31"/>
      <c r="S11" s="245">
        <f>IF(ISNUMBER(Q12),IF(G12&lt;Q12,1,IF(G12=Q12,0.5,0)),"")</f>
        <v>0</v>
      </c>
    </row>
    <row r="12" spans="1:28" ht="15.95" customHeight="1" thickBot="1">
      <c r="A12" s="247">
        <v>13398</v>
      </c>
      <c r="B12" s="248"/>
      <c r="C12" s="32" t="s">
        <v>18</v>
      </c>
      <c r="D12" s="33">
        <f>IF(ISNUMBER(D8),SUM(D8:D11),"")</f>
        <v>283</v>
      </c>
      <c r="E12" s="34">
        <f>IF(ISNUMBER(E8),SUM(E8:E11),"")</f>
        <v>114</v>
      </c>
      <c r="F12" s="35">
        <f>IF(ISNUMBER(F8),SUM(F8:F11),"")</f>
        <v>7</v>
      </c>
      <c r="G12" s="36">
        <f>IF(ISNUMBER(G8),SUM(G8:G11),"")</f>
        <v>397</v>
      </c>
      <c r="H12" s="37">
        <f>IF(ISNUMBER($G12),SUM(H8:H11),"")</f>
        <v>1</v>
      </c>
      <c r="I12" s="246"/>
      <c r="J12" s="1"/>
      <c r="K12" s="249">
        <v>13562</v>
      </c>
      <c r="L12" s="248"/>
      <c r="M12" s="32" t="s">
        <v>18</v>
      </c>
      <c r="N12" s="33">
        <f>IF(ISNUMBER(N8),SUM(N8:N11),"")</f>
        <v>270</v>
      </c>
      <c r="O12" s="34">
        <f>IF(ISNUMBER(O8),SUM(O8:O11),"")</f>
        <v>125</v>
      </c>
      <c r="P12" s="35">
        <f>IF(ISNUMBER(P8),SUM(P8:P11),"")</f>
        <v>9</v>
      </c>
      <c r="Q12" s="36">
        <f>IF(ISNUMBER(Q8),SUM(Q8:Q11),"")</f>
        <v>395</v>
      </c>
      <c r="R12" s="37">
        <f>IF(ISNUMBER($Q12),SUM(R7:R11),"")</f>
        <v>1</v>
      </c>
      <c r="S12" s="246"/>
    </row>
    <row r="13" spans="1:28" ht="12.95" customHeight="1" thickTop="1">
      <c r="A13" s="262" t="s">
        <v>250</v>
      </c>
      <c r="B13" s="263"/>
      <c r="C13" s="162">
        <v>1</v>
      </c>
      <c r="D13" s="38">
        <v>158</v>
      </c>
      <c r="E13" s="39">
        <v>72</v>
      </c>
      <c r="F13" s="39">
        <v>1</v>
      </c>
      <c r="G13" s="40">
        <f>IF(ISBLANK(D13),"",D13+E13)</f>
        <v>230</v>
      </c>
      <c r="H13" s="17">
        <f>IF(ISNUMBER(G13),IF(G13&gt;Q13,1,IF(G13=Q13,0.5,0)),"")</f>
        <v>1</v>
      </c>
      <c r="I13" s="360">
        <f>IF(COUNT(Q17),SUM(I9+G17-Q17),"")</f>
        <v>28</v>
      </c>
      <c r="J13" s="1"/>
      <c r="K13" s="262" t="s">
        <v>251</v>
      </c>
      <c r="L13" s="263"/>
      <c r="M13" s="162">
        <v>1</v>
      </c>
      <c r="N13" s="38">
        <v>129</v>
      </c>
      <c r="O13" s="39">
        <v>51</v>
      </c>
      <c r="P13" s="39">
        <v>5</v>
      </c>
      <c r="Q13" s="40">
        <f>IF(ISBLANK(N13),"",N13+O13)</f>
        <v>180</v>
      </c>
      <c r="R13" s="17">
        <f>IF(ISNUMBER(Q13),IF(G13&lt;Q13,1,IF(G13=Q13,0.5,0)),"")</f>
        <v>0</v>
      </c>
      <c r="S13" s="19"/>
    </row>
    <row r="14" spans="1:28" ht="12.95" customHeight="1" thickBot="1">
      <c r="A14" s="264"/>
      <c r="B14" s="265"/>
      <c r="C14" s="164">
        <v>2</v>
      </c>
      <c r="D14" s="21">
        <v>144</v>
      </c>
      <c r="E14" s="22">
        <v>54</v>
      </c>
      <c r="F14" s="22">
        <v>1</v>
      </c>
      <c r="G14" s="23">
        <f>IF(ISBLANK(D14),"",D14+E14)</f>
        <v>198</v>
      </c>
      <c r="H14" s="24">
        <f>IF(ISNUMBER(G14),IF(G14&gt;Q14,1,IF(G14=Q14,0.5,0)),"")</f>
        <v>0</v>
      </c>
      <c r="I14" s="361"/>
      <c r="J14" s="1"/>
      <c r="K14" s="264"/>
      <c r="L14" s="265"/>
      <c r="M14" s="164">
        <v>2</v>
      </c>
      <c r="N14" s="21">
        <v>159</v>
      </c>
      <c r="O14" s="22">
        <v>63</v>
      </c>
      <c r="P14" s="22">
        <v>4</v>
      </c>
      <c r="Q14" s="23">
        <f>IF(ISBLANK(N14),"",N14+O14)</f>
        <v>222</v>
      </c>
      <c r="R14" s="24">
        <f>IF(ISNUMBER(Q14),IF(G14&lt;Q14,1,IF(G14=Q14,0.5,0)),"")</f>
        <v>1</v>
      </c>
      <c r="S14" s="19"/>
    </row>
    <row r="15" spans="1:28" ht="9.9499999999999993" customHeight="1" thickTop="1">
      <c r="A15" s="268" t="s">
        <v>252</v>
      </c>
      <c r="B15" s="269"/>
      <c r="C15" s="26"/>
      <c r="D15" s="27"/>
      <c r="E15" s="27"/>
      <c r="F15" s="27"/>
      <c r="G15" s="27"/>
      <c r="H15" s="27"/>
      <c r="I15" s="28"/>
      <c r="J15" s="1"/>
      <c r="K15" s="268" t="s">
        <v>253</v>
      </c>
      <c r="L15" s="269"/>
      <c r="M15" s="26"/>
      <c r="N15" s="27"/>
      <c r="O15" s="27"/>
      <c r="P15" s="27"/>
      <c r="Q15" s="27"/>
      <c r="R15" s="27"/>
      <c r="S15" s="28"/>
    </row>
    <row r="16" spans="1:28" ht="9.9499999999999993" customHeight="1" thickBot="1">
      <c r="A16" s="270"/>
      <c r="B16" s="271"/>
      <c r="C16" s="29"/>
      <c r="D16" s="30"/>
      <c r="E16" s="30"/>
      <c r="F16" s="30"/>
      <c r="G16" s="31"/>
      <c r="H16" s="31"/>
      <c r="I16" s="245">
        <f>IF(ISNUMBER(G17),IF(G17&gt;Q17,1,IF(G17=Q17,0.5,0)),"")</f>
        <v>1</v>
      </c>
      <c r="J16" s="1"/>
      <c r="K16" s="270"/>
      <c r="L16" s="271"/>
      <c r="M16" s="29"/>
      <c r="N16" s="30"/>
      <c r="O16" s="30"/>
      <c r="P16" s="30"/>
      <c r="Q16" s="31"/>
      <c r="R16" s="31"/>
      <c r="S16" s="245">
        <f>IF(ISNUMBER(Q17),IF(G17&lt;Q17,1,IF(G17=Q17,0.5,0)),"")</f>
        <v>0</v>
      </c>
    </row>
    <row r="17" spans="1:19" ht="15.95" customHeight="1" thickBot="1">
      <c r="A17" s="249">
        <v>20059</v>
      </c>
      <c r="B17" s="248"/>
      <c r="C17" s="32" t="s">
        <v>18</v>
      </c>
      <c r="D17" s="33">
        <f>IF(ISNUMBER(D13),SUM(D13:D16),"")</f>
        <v>302</v>
      </c>
      <c r="E17" s="34">
        <f>IF(ISNUMBER(E13),SUM(E13:E16),"")</f>
        <v>126</v>
      </c>
      <c r="F17" s="35">
        <f>IF(ISNUMBER(F13),SUM(F13:F16),"")</f>
        <v>2</v>
      </c>
      <c r="G17" s="36">
        <f>IF(ISNUMBER(G13),SUM(G13:G16),"")</f>
        <v>428</v>
      </c>
      <c r="H17" s="37">
        <f>IF(ISNUMBER($G17),SUM(H13:H16),"")</f>
        <v>1</v>
      </c>
      <c r="I17" s="246"/>
      <c r="J17" s="1"/>
      <c r="K17" s="249">
        <v>16602</v>
      </c>
      <c r="L17" s="248"/>
      <c r="M17" s="32" t="s">
        <v>18</v>
      </c>
      <c r="N17" s="33">
        <f>IF(ISNUMBER(N13),SUM(N13:N16),"")</f>
        <v>288</v>
      </c>
      <c r="O17" s="34">
        <f>IF(ISNUMBER(O13),SUM(O13:O16),"")</f>
        <v>114</v>
      </c>
      <c r="P17" s="35">
        <f>IF(ISNUMBER(P13),SUM(P13:P16),"")</f>
        <v>9</v>
      </c>
      <c r="Q17" s="36">
        <f>IF(ISNUMBER(Q13),SUM(Q13:Q16),"")</f>
        <v>402</v>
      </c>
      <c r="R17" s="37">
        <f>IF(ISNUMBER($Q17),SUM(R13:R16),"")</f>
        <v>1</v>
      </c>
      <c r="S17" s="246"/>
    </row>
    <row r="18" spans="1:19" ht="12.95" customHeight="1" thickTop="1">
      <c r="A18" s="262" t="s">
        <v>254</v>
      </c>
      <c r="B18" s="263"/>
      <c r="C18" s="162">
        <v>1</v>
      </c>
      <c r="D18" s="38">
        <v>145</v>
      </c>
      <c r="E18" s="39">
        <v>86</v>
      </c>
      <c r="F18" s="39">
        <v>0</v>
      </c>
      <c r="G18" s="40">
        <f>IF(ISBLANK(D18),"",D18+E18)</f>
        <v>231</v>
      </c>
      <c r="H18" s="17">
        <f>IF(ISNUMBER(G18),IF(G18&gt;Q18,1,IF(G18=Q18,0.5,0)),"")</f>
        <v>1</v>
      </c>
      <c r="I18" s="360">
        <f>IF(COUNT(Q22),SUM(I13+G22-Q22),"")</f>
        <v>84</v>
      </c>
      <c r="J18" s="1"/>
      <c r="K18" s="262" t="s">
        <v>255</v>
      </c>
      <c r="L18" s="263"/>
      <c r="M18" s="162">
        <v>1</v>
      </c>
      <c r="N18" s="38">
        <v>144</v>
      </c>
      <c r="O18" s="39">
        <v>44</v>
      </c>
      <c r="P18" s="39">
        <v>8</v>
      </c>
      <c r="Q18" s="40">
        <f>IF(ISBLANK(N18),"",N18+O18)</f>
        <v>188</v>
      </c>
      <c r="R18" s="17">
        <f>IF(ISNUMBER(Q18),IF(G18&lt;Q18,1,IF(G18=Q18,0.5,0)),"")</f>
        <v>0</v>
      </c>
      <c r="S18" s="19"/>
    </row>
    <row r="19" spans="1:19" ht="12.95" customHeight="1" thickBot="1">
      <c r="A19" s="264"/>
      <c r="B19" s="265"/>
      <c r="C19" s="164">
        <v>2</v>
      </c>
      <c r="D19" s="21">
        <v>136</v>
      </c>
      <c r="E19" s="22">
        <v>77</v>
      </c>
      <c r="F19" s="22">
        <v>1</v>
      </c>
      <c r="G19" s="23">
        <f>IF(ISBLANK(D19),"",D19+E19)</f>
        <v>213</v>
      </c>
      <c r="H19" s="24">
        <f>IF(ISNUMBER(G19),IF(G19&gt;Q19,1,IF(G19=Q19,0.5,0)),"")</f>
        <v>1</v>
      </c>
      <c r="I19" s="361"/>
      <c r="J19" s="1"/>
      <c r="K19" s="264"/>
      <c r="L19" s="265"/>
      <c r="M19" s="164">
        <v>2</v>
      </c>
      <c r="N19" s="21">
        <v>139</v>
      </c>
      <c r="O19" s="22">
        <v>61</v>
      </c>
      <c r="P19" s="22">
        <v>3</v>
      </c>
      <c r="Q19" s="23">
        <f>IF(ISBLANK(N19),"",N19+O19)</f>
        <v>200</v>
      </c>
      <c r="R19" s="24">
        <f>IF(ISNUMBER(Q19),IF(G19&lt;Q19,1,IF(G19=Q19,0.5,0)),"")</f>
        <v>0</v>
      </c>
      <c r="S19" s="19"/>
    </row>
    <row r="20" spans="1:19" ht="9.9499999999999993" customHeight="1" thickTop="1">
      <c r="A20" s="268" t="s">
        <v>32</v>
      </c>
      <c r="B20" s="269"/>
      <c r="C20" s="26"/>
      <c r="D20" s="27"/>
      <c r="E20" s="27"/>
      <c r="F20" s="27"/>
      <c r="G20" s="27"/>
      <c r="H20" s="27"/>
      <c r="I20" s="28"/>
      <c r="J20" s="1"/>
      <c r="K20" s="268" t="s">
        <v>28</v>
      </c>
      <c r="L20" s="269"/>
      <c r="M20" s="26"/>
      <c r="N20" s="27"/>
      <c r="O20" s="27"/>
      <c r="P20" s="27"/>
      <c r="Q20" s="27"/>
      <c r="R20" s="27"/>
      <c r="S20" s="28"/>
    </row>
    <row r="21" spans="1:19" ht="9.9499999999999993" customHeight="1" thickBot="1">
      <c r="A21" s="270"/>
      <c r="B21" s="271"/>
      <c r="C21" s="29"/>
      <c r="D21" s="30"/>
      <c r="E21" s="30"/>
      <c r="F21" s="30"/>
      <c r="G21" s="31"/>
      <c r="H21" s="31"/>
      <c r="I21" s="245">
        <f>IF(ISNUMBER(G22),IF(G22&gt;Q22,1,IF(G22=Q22,0.5,0)),"")</f>
        <v>1</v>
      </c>
      <c r="J21" s="1"/>
      <c r="K21" s="270"/>
      <c r="L21" s="271"/>
      <c r="M21" s="29"/>
      <c r="N21" s="30"/>
      <c r="O21" s="30"/>
      <c r="P21" s="30"/>
      <c r="Q21" s="31"/>
      <c r="R21" s="31"/>
      <c r="S21" s="245">
        <f>IF(ISNUMBER(Q22),IF(G22&lt;Q22,1,IF(G22=Q22,0.5,0)),"")</f>
        <v>0</v>
      </c>
    </row>
    <row r="22" spans="1:19" ht="15.95" customHeight="1" thickBot="1">
      <c r="A22" s="249">
        <v>2590</v>
      </c>
      <c r="B22" s="248"/>
      <c r="C22" s="32" t="s">
        <v>18</v>
      </c>
      <c r="D22" s="33">
        <f>IF(ISNUMBER(D18),SUM(D18:D21),"")</f>
        <v>281</v>
      </c>
      <c r="E22" s="34">
        <f>IF(ISNUMBER(E18),SUM(E18:E21),"")</f>
        <v>163</v>
      </c>
      <c r="F22" s="35">
        <f>IF(ISNUMBER(F18),SUM(F18:F21),"")</f>
        <v>1</v>
      </c>
      <c r="G22" s="36">
        <f>IF(ISNUMBER(G18),SUM(G18:G21),"")</f>
        <v>444</v>
      </c>
      <c r="H22" s="37">
        <f>IF(ISNUMBER($G22),SUM(H18:H21),"")</f>
        <v>2</v>
      </c>
      <c r="I22" s="246"/>
      <c r="J22" s="1"/>
      <c r="K22" s="249">
        <v>19554</v>
      </c>
      <c r="L22" s="248"/>
      <c r="M22" s="32" t="s">
        <v>18</v>
      </c>
      <c r="N22" s="33">
        <f>IF(ISNUMBER(N18),SUM(N18:N21),"")</f>
        <v>283</v>
      </c>
      <c r="O22" s="34">
        <f>IF(ISNUMBER(O18),SUM(O18:O21),"")</f>
        <v>105</v>
      </c>
      <c r="P22" s="35">
        <f>IF(ISNUMBER(P18),SUM(P18:P21),"")</f>
        <v>11</v>
      </c>
      <c r="Q22" s="36">
        <f>IF(ISNUMBER(Q18),SUM(Q18:Q21),"")</f>
        <v>388</v>
      </c>
      <c r="R22" s="37">
        <f>IF(ISNUMBER($Q22),SUM(R18:R21),"")</f>
        <v>0</v>
      </c>
      <c r="S22" s="246"/>
    </row>
    <row r="23" spans="1:19" ht="12.95" customHeight="1" thickTop="1">
      <c r="A23" s="262" t="s">
        <v>256</v>
      </c>
      <c r="B23" s="263"/>
      <c r="C23" s="162">
        <v>1</v>
      </c>
      <c r="D23" s="38">
        <v>149</v>
      </c>
      <c r="E23" s="39">
        <v>53</v>
      </c>
      <c r="F23" s="39">
        <v>5</v>
      </c>
      <c r="G23" s="40">
        <f>IF(ISBLANK(D23),"",D23+E23)</f>
        <v>202</v>
      </c>
      <c r="H23" s="17">
        <f>IF(ISNUMBER(G23),IF(G23&gt;Q23,1,IF(G23=Q23,0.5,0)),"")</f>
        <v>1</v>
      </c>
      <c r="I23" s="360">
        <f>IF(COUNT(Q27),SUM(I18+G27-Q27),"")</f>
        <v>120</v>
      </c>
      <c r="J23" s="1"/>
      <c r="K23" s="262" t="s">
        <v>257</v>
      </c>
      <c r="L23" s="263"/>
      <c r="M23" s="162">
        <v>1</v>
      </c>
      <c r="N23" s="38">
        <v>120</v>
      </c>
      <c r="O23" s="39">
        <v>51</v>
      </c>
      <c r="P23" s="39">
        <v>6</v>
      </c>
      <c r="Q23" s="40">
        <f>IF(ISBLANK(N23),"",N23+O23)</f>
        <v>171</v>
      </c>
      <c r="R23" s="17">
        <f>IF(ISNUMBER(Q23),IF(G23&lt;Q23,1,IF(G23=Q23,0.5,0)),"")</f>
        <v>0</v>
      </c>
      <c r="S23" s="19"/>
    </row>
    <row r="24" spans="1:19" ht="12.95" customHeight="1" thickBot="1">
      <c r="A24" s="264"/>
      <c r="B24" s="265"/>
      <c r="C24" s="164">
        <v>2</v>
      </c>
      <c r="D24" s="21">
        <v>142</v>
      </c>
      <c r="E24" s="22">
        <v>44</v>
      </c>
      <c r="F24" s="22">
        <v>7</v>
      </c>
      <c r="G24" s="23">
        <f>IF(ISBLANK(D24),"",D24+E24)</f>
        <v>186</v>
      </c>
      <c r="H24" s="24">
        <f>IF(ISNUMBER(G24),IF(G24&gt;Q24,1,IF(G24=Q24,0.5,0)),"")</f>
        <v>1</v>
      </c>
      <c r="I24" s="361"/>
      <c r="J24" s="1"/>
      <c r="K24" s="264"/>
      <c r="L24" s="265"/>
      <c r="M24" s="164">
        <v>2</v>
      </c>
      <c r="N24" s="21">
        <v>137</v>
      </c>
      <c r="O24" s="22">
        <v>44</v>
      </c>
      <c r="P24" s="22">
        <v>8</v>
      </c>
      <c r="Q24" s="23">
        <f>IF(ISBLANK(N24),"",N24+O24)</f>
        <v>181</v>
      </c>
      <c r="R24" s="24">
        <f>IF(ISNUMBER(Q24),IF(G24&lt;Q24,1,IF(G24=Q24,0.5,0)),"")</f>
        <v>0</v>
      </c>
      <c r="S24" s="19"/>
    </row>
    <row r="25" spans="1:19" ht="9.9499999999999993" customHeight="1" thickTop="1">
      <c r="A25" s="268" t="s">
        <v>258</v>
      </c>
      <c r="B25" s="269"/>
      <c r="C25" s="26"/>
      <c r="D25" s="27"/>
      <c r="E25" s="27"/>
      <c r="F25" s="27"/>
      <c r="G25" s="27"/>
      <c r="H25" s="27"/>
      <c r="I25" s="28"/>
      <c r="J25" s="1"/>
      <c r="K25" s="268" t="s">
        <v>24</v>
      </c>
      <c r="L25" s="269"/>
      <c r="M25" s="26"/>
      <c r="N25" s="27"/>
      <c r="O25" s="27"/>
      <c r="P25" s="27"/>
      <c r="Q25" s="27"/>
      <c r="R25" s="27"/>
      <c r="S25" s="28"/>
    </row>
    <row r="26" spans="1:19" ht="9.9499999999999993" customHeight="1" thickBot="1">
      <c r="A26" s="270"/>
      <c r="B26" s="271"/>
      <c r="C26" s="29"/>
      <c r="D26" s="30"/>
      <c r="E26" s="30"/>
      <c r="F26" s="30"/>
      <c r="G26" s="31"/>
      <c r="H26" s="31"/>
      <c r="I26" s="245">
        <f>IF(ISNUMBER(G27),IF(G27&gt;Q27,1,IF(G27=Q27,0.5,0)),"")</f>
        <v>1</v>
      </c>
      <c r="J26" s="1"/>
      <c r="K26" s="270"/>
      <c r="L26" s="271"/>
      <c r="M26" s="29"/>
      <c r="N26" s="30"/>
      <c r="O26" s="30"/>
      <c r="P26" s="30"/>
      <c r="Q26" s="31"/>
      <c r="R26" s="31"/>
      <c r="S26" s="245">
        <f>IF(ISNUMBER(Q27),IF(G27&lt;Q27,1,IF(G27=Q27,0.5,0)),"")</f>
        <v>0</v>
      </c>
    </row>
    <row r="27" spans="1:19" ht="15.95" customHeight="1" thickBot="1">
      <c r="A27" s="249">
        <v>18910</v>
      </c>
      <c r="B27" s="248"/>
      <c r="C27" s="32" t="s">
        <v>18</v>
      </c>
      <c r="D27" s="33">
        <f>IF(ISNUMBER(D23),SUM(D23:D26),"")</f>
        <v>291</v>
      </c>
      <c r="E27" s="34">
        <f>IF(ISNUMBER(E23),SUM(E23:E26),"")</f>
        <v>97</v>
      </c>
      <c r="F27" s="35">
        <f>IF(ISNUMBER(F23),SUM(F23:F26),"")</f>
        <v>12</v>
      </c>
      <c r="G27" s="36">
        <f>IF(ISNUMBER(G23),SUM(G23:G26),"")</f>
        <v>388</v>
      </c>
      <c r="H27" s="37">
        <f>IF(ISNUMBER($G27),SUM(H23:H26),"")</f>
        <v>2</v>
      </c>
      <c r="I27" s="246"/>
      <c r="J27" s="1"/>
      <c r="K27" s="249">
        <v>13363</v>
      </c>
      <c r="L27" s="248"/>
      <c r="M27" s="32" t="s">
        <v>18</v>
      </c>
      <c r="N27" s="33">
        <f>IF(ISNUMBER(N23),SUM(N23:N26),"")</f>
        <v>257</v>
      </c>
      <c r="O27" s="34">
        <f>IF(ISNUMBER(O23),SUM(O23:O26),"")</f>
        <v>95</v>
      </c>
      <c r="P27" s="35">
        <f>IF(ISNUMBER(P23),SUM(P23:P26),"")</f>
        <v>14</v>
      </c>
      <c r="Q27" s="36">
        <f>IF(ISNUMBER(Q23),SUM(Q23:Q26),"")</f>
        <v>352</v>
      </c>
      <c r="R27" s="37">
        <f>IF(ISNUMBER($Q27),SUM(R23:R26),"")</f>
        <v>0</v>
      </c>
      <c r="S27" s="246"/>
    </row>
    <row r="28" spans="1:19" ht="12.95" customHeight="1" thickTop="1">
      <c r="A28" s="262" t="s">
        <v>259</v>
      </c>
      <c r="B28" s="263"/>
      <c r="C28" s="162">
        <v>1</v>
      </c>
      <c r="D28" s="38">
        <v>155</v>
      </c>
      <c r="E28" s="39">
        <v>70</v>
      </c>
      <c r="F28" s="39">
        <v>3</v>
      </c>
      <c r="G28" s="40">
        <f>IF(ISBLANK(D28),"",D28+E28)</f>
        <v>225</v>
      </c>
      <c r="H28" s="17">
        <f>IF(ISNUMBER(G28),IF(G28&gt;Q28,1,IF(G28=Q28,0.5,0)),"")</f>
        <v>1</v>
      </c>
      <c r="I28" s="360">
        <f>IF(COUNT(Q32),SUM(I23+G32-Q32),"")</f>
        <v>119</v>
      </c>
      <c r="J28" s="1"/>
      <c r="K28" s="262" t="s">
        <v>260</v>
      </c>
      <c r="L28" s="263"/>
      <c r="M28" s="162">
        <v>1</v>
      </c>
      <c r="N28" s="38">
        <v>151</v>
      </c>
      <c r="O28" s="39">
        <v>68</v>
      </c>
      <c r="P28" s="39">
        <v>2</v>
      </c>
      <c r="Q28" s="40">
        <f>IF(ISBLANK(N28),"",N28+O28)</f>
        <v>219</v>
      </c>
      <c r="R28" s="17">
        <f>IF(ISNUMBER(Q28),IF(G28&lt;Q28,1,IF(G28=Q28,0.5,0)),"")</f>
        <v>0</v>
      </c>
      <c r="S28" s="19"/>
    </row>
    <row r="29" spans="1:19" ht="12.95" customHeight="1" thickBot="1">
      <c r="A29" s="264"/>
      <c r="B29" s="265"/>
      <c r="C29" s="164">
        <v>2</v>
      </c>
      <c r="D29" s="21">
        <v>142</v>
      </c>
      <c r="E29" s="22">
        <v>63</v>
      </c>
      <c r="F29" s="22">
        <v>2</v>
      </c>
      <c r="G29" s="23">
        <f>IF(ISBLANK(D29),"",D29+E29)</f>
        <v>205</v>
      </c>
      <c r="H29" s="24">
        <f>IF(ISNUMBER(G29),IF(G29&gt;Q29,1,IF(G29=Q29,0.5,0)),"")</f>
        <v>0</v>
      </c>
      <c r="I29" s="361"/>
      <c r="J29" s="1"/>
      <c r="K29" s="264"/>
      <c r="L29" s="265"/>
      <c r="M29" s="164">
        <v>2</v>
      </c>
      <c r="N29" s="21">
        <v>150</v>
      </c>
      <c r="O29" s="22">
        <v>62</v>
      </c>
      <c r="P29" s="22">
        <v>4</v>
      </c>
      <c r="Q29" s="23">
        <f>IF(ISBLANK(N29),"",N29+O29)</f>
        <v>212</v>
      </c>
      <c r="R29" s="24">
        <f>IF(ISNUMBER(Q29),IF(G29&lt;Q29,1,IF(G29=Q29,0.5,0)),"")</f>
        <v>1</v>
      </c>
      <c r="S29" s="19"/>
    </row>
    <row r="30" spans="1:19" ht="9.9499999999999993" customHeight="1" thickTop="1">
      <c r="A30" s="268" t="s">
        <v>261</v>
      </c>
      <c r="B30" s="269"/>
      <c r="C30" s="26"/>
      <c r="D30" s="27"/>
      <c r="E30" s="27"/>
      <c r="F30" s="27"/>
      <c r="G30" s="27"/>
      <c r="H30" s="27"/>
      <c r="I30" s="28"/>
      <c r="J30" s="1"/>
      <c r="K30" s="268" t="s">
        <v>262</v>
      </c>
      <c r="L30" s="269"/>
      <c r="M30" s="26"/>
      <c r="N30" s="27"/>
      <c r="O30" s="27"/>
      <c r="P30" s="27"/>
      <c r="Q30" s="27"/>
      <c r="R30" s="27"/>
      <c r="S30" s="28"/>
    </row>
    <row r="31" spans="1:19" ht="9.9499999999999993" customHeight="1" thickBot="1">
      <c r="A31" s="270"/>
      <c r="B31" s="271"/>
      <c r="C31" s="29"/>
      <c r="D31" s="30"/>
      <c r="E31" s="30"/>
      <c r="F31" s="30"/>
      <c r="G31" s="31"/>
      <c r="H31" s="31"/>
      <c r="I31" s="245">
        <f>IF(ISNUMBER(G32),IF(G32&gt;Q32,1,IF(G32=Q32,0.5,0)),"")</f>
        <v>0</v>
      </c>
      <c r="J31" s="1"/>
      <c r="K31" s="270"/>
      <c r="L31" s="271"/>
      <c r="M31" s="29"/>
      <c r="N31" s="30"/>
      <c r="O31" s="30"/>
      <c r="P31" s="30"/>
      <c r="Q31" s="31"/>
      <c r="R31" s="31"/>
      <c r="S31" s="245">
        <f>IF(ISNUMBER(Q32),IF(G32&lt;Q32,1,IF(G32=Q32,0.5,0)),"")</f>
        <v>1</v>
      </c>
    </row>
    <row r="32" spans="1:19" ht="15.95" customHeight="1" thickBot="1">
      <c r="A32" s="249">
        <v>10974</v>
      </c>
      <c r="B32" s="248"/>
      <c r="C32" s="32" t="s">
        <v>18</v>
      </c>
      <c r="D32" s="33">
        <f>IF(ISNUMBER(D28),SUM(D28:D31),"")</f>
        <v>297</v>
      </c>
      <c r="E32" s="34">
        <f>IF(ISNUMBER(E28),SUM(E28:E31),"")</f>
        <v>133</v>
      </c>
      <c r="F32" s="35">
        <f>IF(ISNUMBER(F28),SUM(F28:F31),"")</f>
        <v>5</v>
      </c>
      <c r="G32" s="36">
        <f>IF(ISNUMBER(G28),SUM(G28:G31),"")</f>
        <v>430</v>
      </c>
      <c r="H32" s="37">
        <f>IF(ISNUMBER($G32),SUM(H28:H31),"")</f>
        <v>1</v>
      </c>
      <c r="I32" s="246"/>
      <c r="J32" s="1"/>
      <c r="K32" s="249">
        <v>1134</v>
      </c>
      <c r="L32" s="248"/>
      <c r="M32" s="32" t="s">
        <v>18</v>
      </c>
      <c r="N32" s="33">
        <f>IF(ISNUMBER(N28),SUM(N28:N31),"")</f>
        <v>301</v>
      </c>
      <c r="O32" s="34">
        <f>IF(ISNUMBER(O28),SUM(O28:O31),"")</f>
        <v>130</v>
      </c>
      <c r="P32" s="35">
        <f>IF(ISNUMBER(P28),SUM(P28:P31),"")</f>
        <v>6</v>
      </c>
      <c r="Q32" s="36">
        <f>IF(ISNUMBER(Q28),SUM(Q28:Q31),"")</f>
        <v>431</v>
      </c>
      <c r="R32" s="37">
        <f>IF(ISNUMBER($Q32),SUM(R28:R31),"")</f>
        <v>1</v>
      </c>
      <c r="S32" s="246"/>
    </row>
    <row r="33" spans="1:27" ht="12.95" customHeight="1" thickTop="1">
      <c r="A33" s="262" t="s">
        <v>263</v>
      </c>
      <c r="B33" s="263"/>
      <c r="C33" s="162">
        <v>1</v>
      </c>
      <c r="D33" s="38">
        <v>142</v>
      </c>
      <c r="E33" s="39">
        <v>63</v>
      </c>
      <c r="F33" s="39">
        <v>2</v>
      </c>
      <c r="G33" s="40">
        <f>IF(ISBLANK(D33),"",D33+E33)</f>
        <v>205</v>
      </c>
      <c r="H33" s="17">
        <f>IF(ISNUMBER(G33),IF(G33&gt;Q33,1,IF(G33=Q33,0.5,0)),"")</f>
        <v>1</v>
      </c>
      <c r="I33" s="360">
        <f>IF(COUNT(Q37),SUM(I28+G37-Q37),"")</f>
        <v>176</v>
      </c>
      <c r="J33" s="1"/>
      <c r="K33" s="262" t="s">
        <v>264</v>
      </c>
      <c r="L33" s="263"/>
      <c r="M33" s="162">
        <v>1</v>
      </c>
      <c r="N33" s="38">
        <v>143</v>
      </c>
      <c r="O33" s="39">
        <v>42</v>
      </c>
      <c r="P33" s="39">
        <v>5</v>
      </c>
      <c r="Q33" s="40">
        <f>IF(ISBLANK(N33),"",N33+O33)</f>
        <v>185</v>
      </c>
      <c r="R33" s="17">
        <f>IF(ISNUMBER(Q33),IF(G33&lt;Q33,1,IF(G33=Q33,0.5,0)),"")</f>
        <v>0</v>
      </c>
      <c r="S33" s="19"/>
    </row>
    <row r="34" spans="1:27" ht="12.95" customHeight="1" thickBot="1">
      <c r="A34" s="264"/>
      <c r="B34" s="265"/>
      <c r="C34" s="164">
        <v>2</v>
      </c>
      <c r="D34" s="21">
        <v>142</v>
      </c>
      <c r="E34" s="22">
        <v>72</v>
      </c>
      <c r="F34" s="22">
        <v>3</v>
      </c>
      <c r="G34" s="23">
        <f>IF(ISBLANK(D34),"",D34+E34)</f>
        <v>214</v>
      </c>
      <c r="H34" s="24">
        <f>IF(ISNUMBER(G34),IF(G34&gt;Q34,1,IF(G34=Q34,0.5,0)),"")</f>
        <v>1</v>
      </c>
      <c r="I34" s="361"/>
      <c r="J34" s="1"/>
      <c r="K34" s="264"/>
      <c r="L34" s="265"/>
      <c r="M34" s="164">
        <v>2</v>
      </c>
      <c r="N34" s="21">
        <v>141</v>
      </c>
      <c r="O34" s="22">
        <v>36</v>
      </c>
      <c r="P34" s="22">
        <v>10</v>
      </c>
      <c r="Q34" s="23">
        <f>IF(ISBLANK(N34),"",N34+O34)</f>
        <v>177</v>
      </c>
      <c r="R34" s="24">
        <f>IF(ISNUMBER(Q34),IF(G34&lt;Q34,1,IF(G34=Q34,0.5,0)),"")</f>
        <v>0</v>
      </c>
      <c r="S34" s="19"/>
    </row>
    <row r="35" spans="1:27" ht="9.9499999999999993" customHeight="1" thickTop="1">
      <c r="A35" s="268" t="s">
        <v>265</v>
      </c>
      <c r="B35" s="269"/>
      <c r="C35" s="26"/>
      <c r="D35" s="27"/>
      <c r="E35" s="27"/>
      <c r="F35" s="27"/>
      <c r="G35" s="27"/>
      <c r="H35" s="27"/>
      <c r="I35" s="28"/>
      <c r="J35" s="1"/>
      <c r="K35" s="268" t="s">
        <v>240</v>
      </c>
      <c r="L35" s="269"/>
      <c r="M35" s="26"/>
      <c r="N35" s="27"/>
      <c r="O35" s="27"/>
      <c r="P35" s="27"/>
      <c r="Q35" s="27"/>
      <c r="R35" s="27"/>
      <c r="S35" s="28"/>
    </row>
    <row r="36" spans="1:27" ht="9.9499999999999993" customHeight="1" thickBot="1">
      <c r="A36" s="270"/>
      <c r="B36" s="271"/>
      <c r="C36" s="29"/>
      <c r="D36" s="30"/>
      <c r="E36" s="30"/>
      <c r="F36" s="30"/>
      <c r="G36" s="31"/>
      <c r="H36" s="31"/>
      <c r="I36" s="245">
        <f>IF(ISNUMBER(G37),IF(G37&gt;Q37,1,IF(G37=Q37,0.5,0)),"")</f>
        <v>1</v>
      </c>
      <c r="J36" s="1"/>
      <c r="K36" s="270"/>
      <c r="L36" s="271"/>
      <c r="M36" s="29"/>
      <c r="N36" s="30"/>
      <c r="O36" s="30"/>
      <c r="P36" s="30"/>
      <c r="Q36" s="31"/>
      <c r="R36" s="31"/>
      <c r="S36" s="245">
        <f>IF(ISNUMBER(Q37),IF(G37&lt;Q37,1,IF(G37=Q37,0.5,0)),"")</f>
        <v>0</v>
      </c>
    </row>
    <row r="37" spans="1:27" ht="15.95" customHeight="1" thickBot="1">
      <c r="A37" s="278">
        <v>12386</v>
      </c>
      <c r="B37" s="279"/>
      <c r="C37" s="32" t="s">
        <v>18</v>
      </c>
      <c r="D37" s="33">
        <f>IF(ISNUMBER(D33),SUM(D33:D36),"")</f>
        <v>284</v>
      </c>
      <c r="E37" s="34">
        <f>IF(ISNUMBER(E33),SUM(E33:E36),"")</f>
        <v>135</v>
      </c>
      <c r="F37" s="35">
        <f>IF(ISNUMBER(F33),SUM(F33:F36),"")</f>
        <v>5</v>
      </c>
      <c r="G37" s="36">
        <f>IF(ISNUMBER(G33),SUM(G33:G36),"")</f>
        <v>419</v>
      </c>
      <c r="H37" s="37">
        <f>IF(ISNUMBER($G37),SUM(H33:H36),"")</f>
        <v>2</v>
      </c>
      <c r="I37" s="246"/>
      <c r="J37" s="1"/>
      <c r="K37" s="278">
        <v>15064</v>
      </c>
      <c r="L37" s="279"/>
      <c r="M37" s="32" t="s">
        <v>18</v>
      </c>
      <c r="N37" s="33">
        <f>IF(ISNUMBER(N33),SUM(N33:N36),"")</f>
        <v>284</v>
      </c>
      <c r="O37" s="34">
        <f>IF(ISNUMBER(O33),SUM(O33:O36),"")</f>
        <v>78</v>
      </c>
      <c r="P37" s="35">
        <f>IF(ISNUMBER(P33),SUM(P33:P36),"")</f>
        <v>15</v>
      </c>
      <c r="Q37" s="36">
        <f>IF(ISNUMBER(Q33),SUM(Q33:Q36),"")</f>
        <v>362</v>
      </c>
      <c r="R37" s="37">
        <f>IF(ISNUMBER($Q37),SUM(R33:R36),"")</f>
        <v>0</v>
      </c>
      <c r="S37" s="246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41"/>
      <c r="B39" s="42"/>
      <c r="C39" s="43" t="s">
        <v>44</v>
      </c>
      <c r="D39" s="44">
        <f>IF(ISNUMBER(D12),SUM(D12,D17,D22,D27,D32,D37),"")</f>
        <v>1738</v>
      </c>
      <c r="E39" s="45">
        <f>IF(ISNUMBER(E12),SUM(E12,E17,E22,E27,E32,E37),"")</f>
        <v>768</v>
      </c>
      <c r="F39" s="46">
        <f>IF(ISNUMBER(F12),SUM(F12,F17,F22,F27,F32,F37),"")</f>
        <v>32</v>
      </c>
      <c r="G39" s="47">
        <f>IF(ISNUMBER(G12),SUM(G12,G17,G22,G27,G32,G37),"")</f>
        <v>2506</v>
      </c>
      <c r="H39" s="48">
        <f>IF(ISNUMBER($G39),SUM(H12,H17,H22,H27,H32,H37),"")</f>
        <v>9</v>
      </c>
      <c r="I39" s="49">
        <f>IF(ISNUMBER(G39),IF(G39&gt;Q39,2,IF(G39=Q39,1,0)),"")</f>
        <v>2</v>
      </c>
      <c r="J39" s="1"/>
      <c r="K39" s="41"/>
      <c r="L39" s="42"/>
      <c r="M39" s="43" t="s">
        <v>44</v>
      </c>
      <c r="N39" s="44">
        <f>IF(ISNUMBER(N12),SUM(N12,N17,N22,N27,N32,N37),"")</f>
        <v>1683</v>
      </c>
      <c r="O39" s="45">
        <f>IF(ISNUMBER(O12),SUM(O12,O17,O22,O27,O32,O37),"")</f>
        <v>647</v>
      </c>
      <c r="P39" s="46">
        <f>IF(ISNUMBER(P12),SUM(P12,P17,P22,P27,P32,P37),"")</f>
        <v>64</v>
      </c>
      <c r="Q39" s="47">
        <f>IF(ISNUMBER(Q12),SUM(Q12,Q17,Q22,Q27,Q32,Q37),"")</f>
        <v>2330</v>
      </c>
      <c r="R39" s="48">
        <f>IF(ISNUMBER($Q39),SUM(R12,R17,R22,R27,R32,R37),"")</f>
        <v>3</v>
      </c>
      <c r="S39" s="49">
        <f>IF(ISNUMBER(Q39),IF(G39&lt;Q39,2,IF(G39=Q39,1,0)),"")</f>
        <v>0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50"/>
      <c r="B41" s="51" t="s">
        <v>45</v>
      </c>
      <c r="C41" s="280" t="s">
        <v>122</v>
      </c>
      <c r="D41" s="280"/>
      <c r="E41" s="280"/>
      <c r="F41" s="1"/>
      <c r="G41" s="281" t="s">
        <v>47</v>
      </c>
      <c r="H41" s="282"/>
      <c r="I41" s="52">
        <f>IF(ISNUMBER(I11),SUM(I11,I16,I21,I26,I31,I36,I39),"")</f>
        <v>7</v>
      </c>
      <c r="J41" s="1"/>
      <c r="K41" s="50"/>
      <c r="L41" s="51" t="s">
        <v>45</v>
      </c>
      <c r="M41" s="280" t="s">
        <v>139</v>
      </c>
      <c r="N41" s="280"/>
      <c r="O41" s="280"/>
      <c r="P41" s="1"/>
      <c r="Q41" s="281" t="s">
        <v>47</v>
      </c>
      <c r="R41" s="282"/>
      <c r="S41" s="52">
        <f>IF(ISNUMBER(S11),SUM(S11,S16,S21,S26,S31,S36,S39),"")</f>
        <v>1</v>
      </c>
    </row>
    <row r="42" spans="1:27" ht="20.100000000000001" customHeight="1">
      <c r="A42" s="50"/>
      <c r="B42" s="51" t="s">
        <v>49</v>
      </c>
      <c r="C42" s="272"/>
      <c r="D42" s="272"/>
      <c r="E42" s="272"/>
      <c r="F42" s="53"/>
      <c r="G42" s="53"/>
      <c r="H42" s="53"/>
      <c r="I42" s="53"/>
      <c r="J42" s="53"/>
      <c r="K42" s="50"/>
      <c r="L42" s="51" t="s">
        <v>49</v>
      </c>
      <c r="M42" s="272"/>
      <c r="N42" s="272"/>
      <c r="O42" s="272"/>
      <c r="P42" s="54"/>
      <c r="Q42" s="12"/>
      <c r="R42" s="12"/>
      <c r="S42" s="12"/>
    </row>
    <row r="43" spans="1:27" ht="20.25" customHeight="1">
      <c r="A43" s="51" t="s">
        <v>50</v>
      </c>
      <c r="B43" s="51" t="s">
        <v>51</v>
      </c>
      <c r="C43" s="273" t="s">
        <v>52</v>
      </c>
      <c r="D43" s="273"/>
      <c r="E43" s="273"/>
      <c r="F43" s="273"/>
      <c r="G43" s="273"/>
      <c r="H43" s="273"/>
      <c r="I43" s="51"/>
      <c r="J43" s="51"/>
      <c r="K43" s="51" t="s">
        <v>53</v>
      </c>
      <c r="L43" s="274"/>
      <c r="M43" s="274"/>
      <c r="N43" s="1"/>
      <c r="O43" s="51" t="s">
        <v>49</v>
      </c>
      <c r="P43" s="275"/>
      <c r="Q43" s="275"/>
      <c r="R43" s="275"/>
      <c r="S43" s="275"/>
      <c r="V43" s="55"/>
      <c r="W43" s="55"/>
      <c r="X43" s="55"/>
      <c r="Y43" s="55"/>
      <c r="Z43" s="55"/>
      <c r="AA43" s="55"/>
    </row>
    <row r="44" spans="1:27" ht="9.75" customHeight="1">
      <c r="A44" s="51"/>
      <c r="B44" s="51"/>
      <c r="C44" s="56"/>
      <c r="D44" s="56"/>
      <c r="E44" s="56"/>
      <c r="F44" s="56"/>
      <c r="G44" s="56"/>
      <c r="H44" s="56"/>
      <c r="I44" s="51"/>
      <c r="J44" s="51"/>
      <c r="K44" s="51"/>
      <c r="L44" s="53"/>
      <c r="M44" s="53"/>
      <c r="N44" s="1"/>
      <c r="O44" s="51"/>
      <c r="P44" s="56"/>
      <c r="Q44" s="56"/>
      <c r="R44" s="56"/>
      <c r="S44" s="56"/>
    </row>
    <row r="45" spans="1:27" ht="30" customHeight="1">
      <c r="A45" s="57" t="s">
        <v>54</v>
      </c>
      <c r="B45" s="1"/>
      <c r="C45" s="1"/>
      <c r="D45" s="1"/>
      <c r="E45" s="1"/>
      <c r="F45" s="58" t="str">
        <f>IF((B3=0)," ",(CONCATENATE(B3,"   vs   ",L3)))</f>
        <v>Slavoj V. Popovice B   vs   AC Sparta Praha B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59" t="s">
        <v>55</v>
      </c>
      <c r="C46" s="276" t="s">
        <v>86</v>
      </c>
      <c r="D46" s="276"/>
      <c r="E46" s="1"/>
      <c r="F46" s="1"/>
      <c r="G46" s="1"/>
      <c r="H46" s="1"/>
      <c r="I46" s="59" t="s">
        <v>57</v>
      </c>
      <c r="J46" s="277">
        <v>19</v>
      </c>
      <c r="K46" s="277"/>
      <c r="L46" s="1"/>
      <c r="M46" s="1"/>
      <c r="N46" s="1"/>
      <c r="O46" s="1"/>
      <c r="P46" s="1"/>
    </row>
    <row r="47" spans="1:27" ht="20.100000000000001" customHeight="1">
      <c r="A47" s="1"/>
      <c r="B47" s="59" t="s">
        <v>59</v>
      </c>
      <c r="C47" s="288" t="s">
        <v>60</v>
      </c>
      <c r="D47" s="288"/>
      <c r="E47" s="1"/>
      <c r="F47" s="1"/>
      <c r="G47" s="1"/>
      <c r="H47" s="1"/>
      <c r="I47" s="59" t="s">
        <v>61</v>
      </c>
      <c r="J47" s="289">
        <v>7</v>
      </c>
      <c r="K47" s="289"/>
      <c r="L47" s="1"/>
      <c r="M47" s="1"/>
      <c r="N47" s="1"/>
      <c r="O47" s="1"/>
      <c r="P47" s="59" t="s">
        <v>62</v>
      </c>
      <c r="Q47" s="290">
        <v>43338</v>
      </c>
      <c r="R47" s="291"/>
      <c r="S47" s="291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ht="15" customHeight="1">
      <c r="A49" s="253" t="s">
        <v>63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3"/>
    </row>
    <row r="50" spans="1:19" ht="90" customHeight="1">
      <c r="A50" s="294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6"/>
    </row>
    <row r="51" spans="1:19" ht="5.099999999999999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9" ht="15" customHeight="1">
      <c r="A52" s="297" t="s">
        <v>64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/>
    </row>
    <row r="53" spans="1:19" ht="6.7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18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18" customHeight="1">
      <c r="A55" s="65"/>
      <c r="B55" s="66" t="s">
        <v>65</v>
      </c>
      <c r="C55" s="67"/>
      <c r="D55" s="68"/>
      <c r="E55" s="66" t="s">
        <v>66</v>
      </c>
      <c r="F55" s="67"/>
      <c r="G55" s="67"/>
      <c r="H55" s="67"/>
      <c r="I55" s="68"/>
      <c r="J55" s="61"/>
      <c r="K55" s="69"/>
      <c r="L55" s="66" t="s">
        <v>65</v>
      </c>
      <c r="M55" s="67"/>
      <c r="N55" s="68"/>
      <c r="O55" s="66" t="s">
        <v>66</v>
      </c>
      <c r="P55" s="67"/>
      <c r="Q55" s="67"/>
      <c r="R55" s="67"/>
      <c r="S55" s="70"/>
    </row>
    <row r="56" spans="1:19" ht="18" customHeight="1">
      <c r="A56" s="71" t="s">
        <v>67</v>
      </c>
      <c r="B56" s="72" t="s">
        <v>68</v>
      </c>
      <c r="C56" s="73"/>
      <c r="D56" s="74" t="s">
        <v>69</v>
      </c>
      <c r="E56" s="72" t="s">
        <v>68</v>
      </c>
      <c r="F56" s="75"/>
      <c r="G56" s="75"/>
      <c r="H56" s="76"/>
      <c r="I56" s="74" t="s">
        <v>69</v>
      </c>
      <c r="J56" s="61"/>
      <c r="K56" s="77" t="s">
        <v>67</v>
      </c>
      <c r="L56" s="72" t="s">
        <v>68</v>
      </c>
      <c r="M56" s="73"/>
      <c r="N56" s="74" t="s">
        <v>69</v>
      </c>
      <c r="O56" s="72" t="s">
        <v>68</v>
      </c>
      <c r="P56" s="75"/>
      <c r="Q56" s="75"/>
      <c r="R56" s="76"/>
      <c r="S56" s="78" t="s">
        <v>69</v>
      </c>
    </row>
    <row r="57" spans="1:19" ht="18" customHeight="1">
      <c r="A57" s="79"/>
      <c r="B57" s="362"/>
      <c r="C57" s="363"/>
      <c r="D57" s="80"/>
      <c r="E57" s="364"/>
      <c r="F57" s="365"/>
      <c r="G57" s="365"/>
      <c r="H57" s="366"/>
      <c r="I57" s="80"/>
      <c r="J57" s="61"/>
      <c r="K57" s="81"/>
      <c r="L57" s="362"/>
      <c r="M57" s="363"/>
      <c r="N57" s="80"/>
      <c r="O57" s="364"/>
      <c r="P57" s="365"/>
      <c r="Q57" s="365"/>
      <c r="R57" s="366"/>
      <c r="S57" s="82"/>
    </row>
    <row r="58" spans="1:19" ht="18" customHeight="1">
      <c r="A58" s="79"/>
      <c r="B58" s="362"/>
      <c r="C58" s="363"/>
      <c r="D58" s="80"/>
      <c r="E58" s="364"/>
      <c r="F58" s="365"/>
      <c r="G58" s="365"/>
      <c r="H58" s="366"/>
      <c r="I58" s="80"/>
      <c r="J58" s="61"/>
      <c r="K58" s="81"/>
      <c r="L58" s="362"/>
      <c r="M58" s="363"/>
      <c r="N58" s="80"/>
      <c r="O58" s="364"/>
      <c r="P58" s="365"/>
      <c r="Q58" s="365"/>
      <c r="R58" s="366"/>
      <c r="S58" s="82"/>
    </row>
    <row r="59" spans="1:19" ht="11.25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3.75" customHeight="1">
      <c r="A60" s="64"/>
      <c r="B60" s="61"/>
      <c r="C60" s="61"/>
      <c r="D60" s="61"/>
      <c r="E60" s="61"/>
      <c r="F60" s="61"/>
      <c r="G60" s="61"/>
      <c r="H60" s="61"/>
      <c r="I60" s="61"/>
      <c r="J60" s="61"/>
      <c r="K60" s="64"/>
      <c r="L60" s="61"/>
      <c r="M60" s="61"/>
      <c r="N60" s="61"/>
      <c r="O60" s="61"/>
      <c r="P60" s="61"/>
      <c r="Q60" s="61"/>
      <c r="R60" s="61"/>
      <c r="S60" s="61"/>
    </row>
    <row r="61" spans="1:19" ht="19.5" customHeight="1">
      <c r="A61" s="303" t="s">
        <v>70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304"/>
    </row>
    <row r="62" spans="1:19" ht="90" customHeight="1">
      <c r="A62" s="305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7"/>
    </row>
    <row r="63" spans="1:19" ht="5.0999999999999996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9" ht="15" customHeight="1">
      <c r="A64" s="253" t="s">
        <v>71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3"/>
    </row>
    <row r="65" spans="1:27" ht="90" customHeight="1">
      <c r="A65" s="294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6"/>
    </row>
    <row r="66" spans="1:27" ht="30" customHeight="1">
      <c r="A66" s="308" t="s">
        <v>73</v>
      </c>
      <c r="B66" s="308"/>
      <c r="C66" s="309"/>
      <c r="D66" s="309"/>
      <c r="E66" s="309"/>
      <c r="F66" s="309"/>
      <c r="G66" s="309"/>
      <c r="H66" s="309"/>
      <c r="I66" s="1"/>
      <c r="J66" s="1"/>
      <c r="K66" s="1"/>
      <c r="L66" s="1"/>
      <c r="M66" s="1"/>
      <c r="N66" s="1"/>
      <c r="O66" s="1"/>
      <c r="P66" s="1"/>
      <c r="V66" s="244"/>
      <c r="W66" s="244"/>
      <c r="X66" s="244"/>
      <c r="Y66" s="244"/>
      <c r="Z66" s="244"/>
      <c r="AA66" s="244"/>
    </row>
    <row r="67" spans="1:27" ht="30" customHeight="1">
      <c r="A67" s="86"/>
      <c r="B67" s="86"/>
      <c r="C67" s="87"/>
      <c r="D67" s="87"/>
      <c r="E67" s="87"/>
      <c r="F67" s="87"/>
      <c r="G67" s="87"/>
      <c r="H67" s="87"/>
      <c r="I67" s="1"/>
      <c r="J67" s="1"/>
      <c r="K67" s="1"/>
      <c r="L67" s="1"/>
      <c r="M67" s="1"/>
      <c r="N67" s="1"/>
      <c r="O67" s="1"/>
      <c r="P67" s="1"/>
      <c r="V67" s="88"/>
      <c r="W67" s="89"/>
      <c r="X67" s="89"/>
      <c r="Y67" s="89"/>
      <c r="Z67" s="89"/>
      <c r="AA67" s="89"/>
    </row>
    <row r="68" spans="1:27" ht="11.25" customHeight="1">
      <c r="A68" s="86"/>
      <c r="B68" s="86"/>
      <c r="C68" s="87"/>
      <c r="D68" s="87"/>
      <c r="E68" s="87"/>
      <c r="F68" s="87"/>
      <c r="G68" s="87"/>
      <c r="H68" s="87"/>
      <c r="I68" s="1"/>
      <c r="J68" s="1"/>
      <c r="K68" s="1"/>
      <c r="L68" s="1"/>
      <c r="M68" s="1"/>
      <c r="N68" s="1"/>
      <c r="O68" s="1"/>
      <c r="P68" s="1"/>
      <c r="V68" s="88"/>
      <c r="W68" s="89"/>
      <c r="X68" s="89"/>
      <c r="Y68" s="89"/>
      <c r="Z68" s="89"/>
      <c r="AA68" s="89"/>
    </row>
    <row r="69" spans="1:27" ht="11.25" customHeight="1">
      <c r="A69" s="90" t="s">
        <v>74</v>
      </c>
      <c r="B69" s="90" t="s">
        <v>75</v>
      </c>
      <c r="C69" s="300" t="s">
        <v>76</v>
      </c>
      <c r="D69" s="300"/>
      <c r="E69" s="64"/>
      <c r="F69" s="300" t="s">
        <v>77</v>
      </c>
      <c r="G69" s="300"/>
      <c r="H69" s="300"/>
      <c r="I69" s="91"/>
      <c r="J69" s="1"/>
      <c r="K69" s="1"/>
      <c r="L69" s="1"/>
      <c r="M69" s="1"/>
      <c r="N69" s="1"/>
      <c r="O69" s="1"/>
      <c r="P69" s="1"/>
    </row>
    <row r="70" spans="1:27">
      <c r="A70" s="166">
        <v>25</v>
      </c>
      <c r="B70" s="167" t="s">
        <v>78</v>
      </c>
      <c r="C70" s="168" t="s">
        <v>79</v>
      </c>
      <c r="D70" s="168"/>
      <c r="E70" s="168"/>
      <c r="F70" s="168" t="s">
        <v>80</v>
      </c>
      <c r="G70" s="95"/>
      <c r="H70" s="95"/>
      <c r="I70" s="95"/>
      <c r="J70" s="1"/>
      <c r="K70" s="3" t="s">
        <v>81</v>
      </c>
      <c r="L70" s="96" t="s">
        <v>82</v>
      </c>
      <c r="M70" s="97"/>
      <c r="N70" s="97"/>
      <c r="O70" s="98" t="s">
        <v>3</v>
      </c>
      <c r="P70" s="99"/>
      <c r="V70" s="100"/>
      <c r="W70" s="101"/>
      <c r="X70" s="102"/>
      <c r="Y70" s="103"/>
      <c r="Z70" s="104"/>
      <c r="AA70" s="105"/>
    </row>
    <row r="71" spans="1:27">
      <c r="A71" s="166">
        <v>23</v>
      </c>
      <c r="B71" s="167" t="s">
        <v>83</v>
      </c>
      <c r="C71" s="168" t="s">
        <v>84</v>
      </c>
      <c r="D71" s="168"/>
      <c r="E71" s="168"/>
      <c r="F71" s="168" t="s">
        <v>85</v>
      </c>
      <c r="G71" s="95"/>
      <c r="H71" s="95"/>
      <c r="I71" s="95"/>
      <c r="J71" s="1"/>
      <c r="K71" s="3" t="s">
        <v>86</v>
      </c>
      <c r="L71" s="96" t="s">
        <v>87</v>
      </c>
      <c r="M71" s="97"/>
      <c r="N71" s="97"/>
      <c r="O71" s="98" t="s">
        <v>88</v>
      </c>
      <c r="P71" s="99"/>
      <c r="V71" s="100"/>
      <c r="W71" s="101"/>
      <c r="X71" s="102"/>
      <c r="Y71" s="103"/>
      <c r="Z71" s="104"/>
      <c r="AA71" s="105"/>
    </row>
    <row r="72" spans="1:27">
      <c r="A72" s="166">
        <v>21</v>
      </c>
      <c r="B72" s="167" t="s">
        <v>89</v>
      </c>
      <c r="C72" s="168" t="s">
        <v>46</v>
      </c>
      <c r="D72" s="168"/>
      <c r="E72" s="168"/>
      <c r="F72" s="168" t="s">
        <v>90</v>
      </c>
      <c r="G72" s="95"/>
      <c r="H72" s="95"/>
      <c r="I72" s="95"/>
      <c r="J72" s="1"/>
      <c r="K72" s="3" t="s">
        <v>91</v>
      </c>
      <c r="L72" s="96" t="s">
        <v>92</v>
      </c>
      <c r="M72" s="97"/>
      <c r="N72" s="97"/>
      <c r="O72" s="98" t="s">
        <v>93</v>
      </c>
      <c r="P72" s="99"/>
      <c r="V72" s="100"/>
      <c r="W72" s="101"/>
      <c r="X72" s="102"/>
      <c r="Y72" s="103"/>
      <c r="Z72" s="104"/>
      <c r="AA72" s="105"/>
    </row>
    <row r="73" spans="1:27">
      <c r="A73" s="166">
        <v>19</v>
      </c>
      <c r="B73" s="167" t="s">
        <v>94</v>
      </c>
      <c r="C73" s="168" t="s">
        <v>95</v>
      </c>
      <c r="D73" s="168"/>
      <c r="E73" s="168"/>
      <c r="F73" s="168" t="s">
        <v>96</v>
      </c>
      <c r="G73" s="95"/>
      <c r="H73" s="95"/>
      <c r="I73" s="95"/>
      <c r="J73" s="1"/>
      <c r="K73" s="3" t="s">
        <v>97</v>
      </c>
      <c r="L73" s="96" t="s">
        <v>6</v>
      </c>
      <c r="M73" s="97"/>
      <c r="N73" s="97"/>
      <c r="O73" s="98" t="s">
        <v>98</v>
      </c>
      <c r="P73" s="99"/>
      <c r="V73" s="100"/>
      <c r="W73" s="101"/>
      <c r="X73" s="102"/>
      <c r="Y73" s="103"/>
      <c r="Z73" s="104"/>
      <c r="AA73" s="105"/>
    </row>
    <row r="74" spans="1:27">
      <c r="A74" s="166">
        <v>17</v>
      </c>
      <c r="B74" s="167" t="s">
        <v>99</v>
      </c>
      <c r="C74" s="168" t="s">
        <v>100</v>
      </c>
      <c r="D74" s="168"/>
      <c r="E74" s="168"/>
      <c r="F74" s="168" t="s">
        <v>101</v>
      </c>
      <c r="G74" s="95"/>
      <c r="H74" s="95"/>
      <c r="I74" s="95"/>
      <c r="J74" s="1"/>
      <c r="K74" s="3" t="s">
        <v>102</v>
      </c>
      <c r="L74" s="96" t="s">
        <v>103</v>
      </c>
      <c r="M74" s="97"/>
      <c r="N74" s="97"/>
      <c r="O74" s="98" t="s">
        <v>104</v>
      </c>
      <c r="P74" s="99"/>
      <c r="V74" s="100"/>
      <c r="W74" s="101"/>
      <c r="X74" s="102"/>
      <c r="Y74" s="103"/>
      <c r="Z74" s="104"/>
      <c r="AA74" s="105"/>
    </row>
    <row r="75" spans="1:27">
      <c r="A75" s="166">
        <v>15</v>
      </c>
      <c r="B75" s="167" t="s">
        <v>105</v>
      </c>
      <c r="C75" s="168" t="s">
        <v>48</v>
      </c>
      <c r="D75" s="168"/>
      <c r="E75" s="168"/>
      <c r="F75" s="168" t="s">
        <v>106</v>
      </c>
      <c r="G75" s="95"/>
      <c r="H75" s="95"/>
      <c r="I75" s="95"/>
      <c r="J75" s="1"/>
      <c r="K75" s="3" t="s">
        <v>56</v>
      </c>
      <c r="L75" s="98" t="s">
        <v>107</v>
      </c>
      <c r="M75" s="97"/>
      <c r="N75" s="97"/>
      <c r="O75" s="98" t="s">
        <v>108</v>
      </c>
      <c r="P75" s="99"/>
      <c r="V75" s="100"/>
      <c r="W75" s="101"/>
      <c r="X75" s="102"/>
      <c r="Y75" s="103"/>
      <c r="Z75" s="104"/>
      <c r="AA75" s="105"/>
    </row>
    <row r="76" spans="1:27">
      <c r="A76" s="166">
        <v>14</v>
      </c>
      <c r="B76" s="167" t="s">
        <v>109</v>
      </c>
      <c r="C76" s="168" t="s">
        <v>110</v>
      </c>
      <c r="D76" s="168"/>
      <c r="E76" s="168"/>
      <c r="F76" s="167" t="s">
        <v>111</v>
      </c>
      <c r="G76" s="95"/>
      <c r="H76" s="95"/>
      <c r="I76" s="95"/>
      <c r="J76" s="1"/>
      <c r="K76" s="3" t="s">
        <v>112</v>
      </c>
      <c r="L76" s="96" t="s">
        <v>113</v>
      </c>
      <c r="M76" s="97"/>
      <c r="N76" s="97"/>
      <c r="O76" s="98" t="s">
        <v>114</v>
      </c>
      <c r="P76" s="99"/>
      <c r="V76" s="100"/>
      <c r="W76" s="101"/>
      <c r="X76" s="102"/>
      <c r="Y76" s="103"/>
      <c r="Z76" s="104"/>
      <c r="AA76" s="105"/>
    </row>
    <row r="77" spans="1:27">
      <c r="A77" s="166">
        <v>13</v>
      </c>
      <c r="B77" s="167" t="s">
        <v>115</v>
      </c>
      <c r="C77" s="168" t="s">
        <v>116</v>
      </c>
      <c r="D77" s="168"/>
      <c r="E77" s="168"/>
      <c r="F77" s="168" t="s">
        <v>117</v>
      </c>
      <c r="G77" s="95"/>
      <c r="H77" s="95"/>
      <c r="I77" s="95"/>
      <c r="J77" s="1"/>
      <c r="K77" s="3" t="s">
        <v>118</v>
      </c>
      <c r="L77" s="98" t="s">
        <v>119</v>
      </c>
      <c r="M77" s="97"/>
      <c r="N77" s="97"/>
      <c r="O77" s="98" t="s">
        <v>120</v>
      </c>
      <c r="P77" s="99"/>
      <c r="V77" s="100"/>
      <c r="W77" s="101"/>
      <c r="X77" s="102"/>
      <c r="Y77" s="103"/>
      <c r="Z77" s="104"/>
      <c r="AA77" s="105"/>
    </row>
    <row r="78" spans="1:27">
      <c r="A78" s="166">
        <v>11</v>
      </c>
      <c r="B78" s="167" t="s">
        <v>121</v>
      </c>
      <c r="C78" s="168" t="s">
        <v>122</v>
      </c>
      <c r="D78" s="169"/>
      <c r="E78" s="169"/>
      <c r="F78" s="168" t="s">
        <v>123</v>
      </c>
      <c r="G78" s="95"/>
      <c r="H78" s="95"/>
      <c r="I78" s="95"/>
      <c r="J78" s="1"/>
      <c r="K78" s="3" t="s">
        <v>124</v>
      </c>
      <c r="L78" s="96" t="s">
        <v>125</v>
      </c>
      <c r="M78" s="97"/>
      <c r="N78" s="97"/>
      <c r="O78" s="98" t="s">
        <v>126</v>
      </c>
      <c r="P78" s="99"/>
      <c r="V78" s="100"/>
      <c r="W78" s="101"/>
      <c r="X78" s="102"/>
      <c r="Y78" s="103"/>
      <c r="Z78" s="104"/>
      <c r="AA78" s="105"/>
    </row>
    <row r="79" spans="1:27">
      <c r="A79" s="166">
        <v>9</v>
      </c>
      <c r="B79" s="167" t="s">
        <v>127</v>
      </c>
      <c r="C79" s="168" t="s">
        <v>128</v>
      </c>
      <c r="D79" s="168"/>
      <c r="E79" s="168"/>
      <c r="F79" s="167" t="s">
        <v>129</v>
      </c>
      <c r="G79" s="95"/>
      <c r="H79" s="95"/>
      <c r="I79" s="95"/>
      <c r="J79" s="1"/>
      <c r="K79" s="3" t="s">
        <v>130</v>
      </c>
      <c r="L79" s="96" t="s">
        <v>131</v>
      </c>
      <c r="M79" s="97"/>
      <c r="N79" s="97"/>
      <c r="O79" s="98" t="s">
        <v>132</v>
      </c>
      <c r="P79" s="99"/>
      <c r="V79" s="100"/>
      <c r="W79" s="101"/>
      <c r="X79" s="102"/>
      <c r="Y79" s="103"/>
      <c r="Z79" s="104"/>
      <c r="AA79" s="105"/>
    </row>
    <row r="80" spans="1:27">
      <c r="A80" s="166">
        <v>7</v>
      </c>
      <c r="B80" s="167" t="s">
        <v>133</v>
      </c>
      <c r="C80" s="168" t="s">
        <v>134</v>
      </c>
      <c r="D80" s="169"/>
      <c r="E80" s="169"/>
      <c r="F80" s="168" t="s">
        <v>135</v>
      </c>
      <c r="G80" s="95"/>
      <c r="H80" s="95"/>
      <c r="I80" s="95"/>
      <c r="J80" s="1"/>
      <c r="K80" s="3" t="s">
        <v>136</v>
      </c>
      <c r="L80" s="98" t="s">
        <v>8</v>
      </c>
      <c r="M80" s="97"/>
      <c r="N80" s="97"/>
      <c r="O80" s="98" t="s">
        <v>137</v>
      </c>
      <c r="P80" s="99"/>
      <c r="V80" s="100"/>
      <c r="W80" s="101"/>
      <c r="X80" s="102"/>
      <c r="Y80" s="104"/>
      <c r="Z80" s="104"/>
      <c r="AA80" s="105"/>
    </row>
    <row r="81" spans="1:27">
      <c r="A81" s="166">
        <v>5</v>
      </c>
      <c r="B81" s="167" t="s">
        <v>138</v>
      </c>
      <c r="C81" s="168" t="s">
        <v>139</v>
      </c>
      <c r="D81" s="168"/>
      <c r="E81" s="168"/>
      <c r="F81" s="168" t="s">
        <v>140</v>
      </c>
      <c r="G81" s="95"/>
      <c r="H81" s="95"/>
      <c r="I81" s="95"/>
      <c r="J81" s="1"/>
      <c r="K81" s="3" t="s">
        <v>141</v>
      </c>
      <c r="L81" s="98" t="s">
        <v>142</v>
      </c>
      <c r="M81" s="97"/>
      <c r="N81" s="97"/>
      <c r="O81" s="98" t="s">
        <v>143</v>
      </c>
      <c r="P81" s="99"/>
      <c r="V81" s="100"/>
      <c r="W81" s="101"/>
      <c r="X81" s="102"/>
      <c r="Y81" s="104"/>
      <c r="Z81" s="104"/>
      <c r="AA81" s="105"/>
    </row>
    <row r="82" spans="1:27">
      <c r="A82" s="166">
        <v>3</v>
      </c>
      <c r="B82" s="167" t="s">
        <v>144</v>
      </c>
      <c r="C82" s="168" t="s">
        <v>145</v>
      </c>
      <c r="D82" s="168"/>
      <c r="E82" s="168"/>
      <c r="F82" s="168" t="s">
        <v>146</v>
      </c>
      <c r="G82" s="95"/>
      <c r="H82" s="95"/>
      <c r="I82" s="95"/>
      <c r="J82" s="1"/>
      <c r="K82" s="3" t="s">
        <v>147</v>
      </c>
      <c r="L82" s="96" t="s">
        <v>148</v>
      </c>
      <c r="M82" s="97"/>
      <c r="N82" s="97"/>
      <c r="O82" s="98" t="s">
        <v>149</v>
      </c>
      <c r="P82" s="99"/>
      <c r="V82" s="100"/>
      <c r="W82" s="101"/>
      <c r="X82" s="102"/>
      <c r="Y82" s="103"/>
      <c r="Z82" s="104"/>
      <c r="AA82" s="105"/>
    </row>
    <row r="83" spans="1:27">
      <c r="A83" s="167"/>
      <c r="B83" s="167" t="s">
        <v>150</v>
      </c>
      <c r="C83" s="168" t="s">
        <v>151</v>
      </c>
      <c r="D83" s="169"/>
      <c r="E83" s="169"/>
      <c r="F83" s="168" t="s">
        <v>152</v>
      </c>
      <c r="G83" s="95"/>
      <c r="H83" s="95"/>
      <c r="I83" s="95"/>
      <c r="J83" s="1"/>
      <c r="K83" s="3" t="s">
        <v>153</v>
      </c>
      <c r="L83" s="96" t="s">
        <v>154</v>
      </c>
      <c r="M83" s="97"/>
      <c r="N83" s="97"/>
      <c r="O83" s="98"/>
      <c r="P83" s="99"/>
      <c r="V83" s="100"/>
      <c r="W83" s="101"/>
      <c r="X83" s="102"/>
      <c r="Y83" s="103"/>
      <c r="Z83" s="104"/>
      <c r="AA83" s="105"/>
    </row>
    <row r="84" spans="1:27">
      <c r="A84" s="1"/>
      <c r="B84" s="1"/>
      <c r="C84" s="1"/>
      <c r="D84" s="1"/>
      <c r="E84" s="1"/>
      <c r="F84" s="95"/>
      <c r="G84" s="95"/>
      <c r="H84" s="95"/>
      <c r="I84" s="95"/>
      <c r="J84" s="1"/>
      <c r="K84" s="3" t="s">
        <v>155</v>
      </c>
      <c r="L84" s="98"/>
      <c r="M84" s="97"/>
      <c r="N84" s="97"/>
      <c r="O84" s="98"/>
      <c r="P84" s="99"/>
      <c r="V84" s="100"/>
      <c r="W84" s="101"/>
      <c r="X84" s="102"/>
      <c r="Y84" s="107"/>
      <c r="Z84" s="104"/>
      <c r="AA84" s="105"/>
    </row>
    <row r="85" spans="1:27">
      <c r="A85" s="1"/>
      <c r="B85" s="1"/>
      <c r="C85" s="1"/>
      <c r="D85" s="1"/>
      <c r="E85" s="1"/>
      <c r="F85" s="95"/>
      <c r="G85" s="95"/>
      <c r="H85" s="95"/>
      <c r="I85" s="95"/>
      <c r="J85" s="1"/>
      <c r="K85" s="3" t="s">
        <v>156</v>
      </c>
      <c r="L85" s="98"/>
      <c r="M85" s="97"/>
      <c r="N85" s="97"/>
      <c r="O85" s="98"/>
      <c r="P85" s="99"/>
      <c r="V85" s="100"/>
      <c r="W85" s="101"/>
      <c r="X85" s="102"/>
      <c r="Y85" s="103"/>
      <c r="Z85" s="104"/>
      <c r="AA85" s="105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3" t="s">
        <v>60</v>
      </c>
      <c r="L86" s="108"/>
      <c r="M86" s="108"/>
      <c r="N86" s="108"/>
      <c r="O86" s="109"/>
      <c r="P86" s="109"/>
      <c r="V86" s="100"/>
      <c r="W86" s="101"/>
      <c r="X86" s="102"/>
      <c r="Y86" s="103"/>
      <c r="Z86" s="104"/>
      <c r="AA86" s="105"/>
    </row>
    <row r="87" spans="1:27">
      <c r="A87" s="1"/>
      <c r="B87" s="110" t="s">
        <v>157</v>
      </c>
      <c r="C87" s="1" t="s">
        <v>158</v>
      </c>
      <c r="D87" s="1"/>
      <c r="E87" s="1"/>
      <c r="F87" s="95" t="s">
        <v>159</v>
      </c>
      <c r="G87" s="95"/>
      <c r="H87" s="95"/>
      <c r="I87" s="95"/>
      <c r="J87" s="1"/>
      <c r="K87" s="3" t="s">
        <v>160</v>
      </c>
      <c r="L87" s="108"/>
      <c r="M87" s="108"/>
      <c r="N87" s="108"/>
      <c r="O87" s="109"/>
      <c r="P87" s="109"/>
      <c r="V87" s="100"/>
      <c r="W87" s="101"/>
      <c r="X87" s="102"/>
      <c r="Y87" s="103"/>
      <c r="Z87" s="104"/>
      <c r="AA87" s="105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3" t="s">
        <v>161</v>
      </c>
      <c r="L88" s="108"/>
      <c r="M88" s="108"/>
      <c r="N88" s="108"/>
      <c r="O88" s="109"/>
      <c r="P88" s="109"/>
      <c r="V88" s="100"/>
      <c r="W88" s="101"/>
      <c r="X88" s="102"/>
      <c r="Y88" s="103"/>
      <c r="Z88" s="104"/>
      <c r="AA88" s="105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3" t="s">
        <v>162</v>
      </c>
      <c r="L89" s="108"/>
      <c r="M89" s="108"/>
      <c r="N89" s="108"/>
      <c r="O89" s="109"/>
      <c r="P89" s="109"/>
      <c r="V89" s="100"/>
      <c r="W89" s="101"/>
      <c r="X89" s="102"/>
      <c r="Y89" s="104"/>
      <c r="Z89" s="104"/>
      <c r="AA89" s="105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3" t="s">
        <v>163</v>
      </c>
      <c r="L90" s="108"/>
      <c r="M90" s="108"/>
      <c r="N90" s="108"/>
      <c r="O90" s="109"/>
      <c r="P90" s="109"/>
      <c r="V90" s="100"/>
      <c r="W90" s="101"/>
      <c r="X90" s="102"/>
      <c r="Y90" s="104"/>
      <c r="Z90" s="104"/>
      <c r="AA90" s="105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3" t="s">
        <v>164</v>
      </c>
      <c r="L91" s="108"/>
      <c r="M91" s="108"/>
      <c r="N91" s="108"/>
      <c r="O91" s="109"/>
      <c r="P91" s="109"/>
      <c r="V91" s="100"/>
      <c r="W91" s="101"/>
      <c r="X91" s="102"/>
      <c r="Y91" s="107"/>
      <c r="Z91" s="104"/>
      <c r="AA91" s="105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3" t="s">
        <v>165</v>
      </c>
      <c r="L92" s="108"/>
      <c r="M92" s="108"/>
      <c r="N92" s="108"/>
      <c r="O92" s="108"/>
      <c r="P92" s="108"/>
      <c r="V92" s="100"/>
      <c r="W92" s="101"/>
      <c r="X92" s="102"/>
      <c r="Y92" s="103"/>
      <c r="Z92" s="104"/>
      <c r="AA92" s="105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3" t="s">
        <v>166</v>
      </c>
      <c r="L93" s="108"/>
      <c r="M93" s="108"/>
      <c r="N93" s="108"/>
      <c r="O93" s="108"/>
      <c r="P93" s="108"/>
      <c r="V93" s="100"/>
      <c r="W93" s="101"/>
      <c r="X93" s="102"/>
      <c r="Y93" s="103"/>
      <c r="Z93" s="104"/>
      <c r="AA93" s="105"/>
    </row>
    <row r="94" spans="1:27">
      <c r="A94" s="1"/>
      <c r="I94" s="170"/>
      <c r="J94" s="170"/>
      <c r="K94" s="112" t="s">
        <v>167</v>
      </c>
      <c r="L94" s="171"/>
      <c r="M94" s="171"/>
      <c r="N94" s="171"/>
      <c r="O94" s="170"/>
      <c r="P94" s="1"/>
      <c r="V94" s="100"/>
      <c r="W94" s="101"/>
      <c r="X94" s="102"/>
      <c r="Y94" s="103"/>
      <c r="Z94" s="104"/>
      <c r="AA94" s="105"/>
    </row>
    <row r="95" spans="1:27" ht="12.75" customHeight="1">
      <c r="A95" s="114"/>
      <c r="I95" s="172"/>
      <c r="J95" s="172"/>
      <c r="K95" s="112" t="s">
        <v>168</v>
      </c>
      <c r="L95" s="173"/>
      <c r="M95" s="171"/>
      <c r="N95" s="171"/>
      <c r="O95" s="170"/>
      <c r="P95" s="1"/>
      <c r="V95" s="100"/>
      <c r="W95" s="101"/>
      <c r="X95" s="102"/>
      <c r="Y95" s="103"/>
      <c r="Z95" s="104"/>
      <c r="AA95" s="105"/>
    </row>
    <row r="96" spans="1:27" ht="14.25" customHeight="1">
      <c r="A96" s="117"/>
      <c r="I96" s="301"/>
      <c r="J96" s="301"/>
      <c r="K96" s="301"/>
      <c r="L96" s="301"/>
      <c r="M96" s="302"/>
      <c r="N96" s="302"/>
      <c r="O96" s="1"/>
      <c r="P96" s="1"/>
      <c r="V96" s="118"/>
      <c r="W96" s="101"/>
      <c r="X96" s="102"/>
      <c r="Y96" s="104"/>
      <c r="Z96" s="118"/>
    </row>
    <row r="97" spans="1:26" ht="14.25" customHeight="1">
      <c r="A97" s="119"/>
      <c r="I97" s="301"/>
      <c r="J97" s="301"/>
      <c r="K97" s="301"/>
      <c r="L97" s="301"/>
      <c r="M97" s="302"/>
      <c r="N97" s="302"/>
      <c r="O97" s="1"/>
      <c r="P97" s="1"/>
      <c r="V97" s="118"/>
      <c r="W97" s="101"/>
      <c r="X97" s="102"/>
      <c r="Y97" s="104"/>
      <c r="Z97" s="118"/>
    </row>
    <row r="98" spans="1:26" ht="14.25" customHeight="1">
      <c r="A98" s="119"/>
      <c r="I98" s="301"/>
      <c r="J98" s="301"/>
      <c r="K98" s="301"/>
      <c r="L98" s="301"/>
      <c r="M98" s="302"/>
      <c r="N98" s="302"/>
      <c r="O98" s="1"/>
      <c r="P98" s="1"/>
      <c r="V98" s="118"/>
      <c r="W98" s="101"/>
      <c r="X98" s="102"/>
      <c r="Y98" s="104"/>
      <c r="Z98" s="118"/>
    </row>
    <row r="99" spans="1:26" ht="14.25" customHeight="1">
      <c r="A99" s="120"/>
      <c r="I99" s="301"/>
      <c r="J99" s="301"/>
      <c r="K99" s="301"/>
      <c r="L99" s="301"/>
      <c r="M99" s="302"/>
      <c r="N99" s="302"/>
      <c r="O99" s="1"/>
      <c r="P99" s="1"/>
      <c r="V99" s="118"/>
      <c r="W99" s="101"/>
      <c r="X99" s="102"/>
      <c r="Y99" s="104"/>
      <c r="Z99" s="118"/>
    </row>
    <row r="100" spans="1:26" ht="14.25" customHeight="1">
      <c r="A100" s="119"/>
      <c r="I100" s="301"/>
      <c r="J100" s="301"/>
      <c r="K100" s="301"/>
      <c r="L100" s="301"/>
      <c r="M100" s="302"/>
      <c r="N100" s="302"/>
      <c r="O100" s="1"/>
      <c r="P100" s="1"/>
      <c r="V100" s="118"/>
      <c r="W100" s="101"/>
      <c r="X100" s="102"/>
      <c r="Y100" s="104"/>
      <c r="Z100" s="118"/>
    </row>
    <row r="101" spans="1:26" ht="14.25" customHeight="1">
      <c r="A101" s="119"/>
      <c r="I101" s="301"/>
      <c r="J101" s="301"/>
      <c r="K101" s="301"/>
      <c r="L101" s="301"/>
      <c r="M101" s="302"/>
      <c r="N101" s="302"/>
      <c r="O101" s="1"/>
      <c r="P101" s="1"/>
      <c r="V101" s="118"/>
      <c r="W101" s="101"/>
      <c r="X101" s="102"/>
      <c r="Y101" s="104"/>
      <c r="Z101" s="118"/>
    </row>
    <row r="102" spans="1:26" ht="14.25" customHeight="1">
      <c r="A102" s="119"/>
      <c r="I102" s="301"/>
      <c r="J102" s="301"/>
      <c r="K102" s="301"/>
      <c r="L102" s="301"/>
      <c r="M102" s="302"/>
      <c r="N102" s="302"/>
      <c r="O102" s="1"/>
      <c r="P102" s="1"/>
      <c r="V102" s="118"/>
      <c r="W102" s="101"/>
      <c r="X102" s="102"/>
      <c r="Y102" s="104"/>
      <c r="Z102" s="118"/>
    </row>
    <row r="103" spans="1:26" ht="14.25" customHeight="1">
      <c r="A103" s="119"/>
      <c r="I103" s="301"/>
      <c r="J103" s="301"/>
      <c r="K103" s="301"/>
      <c r="L103" s="301"/>
      <c r="M103" s="302"/>
      <c r="N103" s="302"/>
      <c r="O103" s="1"/>
      <c r="P103" s="1"/>
      <c r="V103" s="118"/>
      <c r="W103" s="101"/>
      <c r="X103" s="102"/>
      <c r="Y103" s="104"/>
      <c r="Z103" s="118"/>
    </row>
    <row r="104" spans="1:26" ht="14.25" customHeight="1">
      <c r="A104" s="119"/>
      <c r="I104" s="301"/>
      <c r="J104" s="301"/>
      <c r="K104" s="301"/>
      <c r="L104" s="301"/>
      <c r="M104" s="302"/>
      <c r="N104" s="302"/>
      <c r="O104" s="1"/>
      <c r="P104" s="1"/>
      <c r="V104" s="118"/>
      <c r="W104" s="101"/>
      <c r="X104" s="102"/>
      <c r="Y104" s="104"/>
      <c r="Z104" s="118"/>
    </row>
    <row r="105" spans="1:26" ht="14.25" customHeight="1">
      <c r="A105" s="119"/>
      <c r="I105" s="301"/>
      <c r="J105" s="301"/>
      <c r="K105" s="301"/>
      <c r="L105" s="301"/>
      <c r="M105" s="302"/>
      <c r="N105" s="302"/>
      <c r="O105" s="1"/>
      <c r="P105" s="1"/>
      <c r="V105" s="118"/>
      <c r="W105" s="101"/>
      <c r="X105" s="102"/>
      <c r="Y105" s="104"/>
      <c r="Z105" s="118"/>
    </row>
    <row r="106" spans="1:26" ht="14.25" customHeight="1">
      <c r="A106" s="119"/>
      <c r="I106" s="301"/>
      <c r="J106" s="301"/>
      <c r="K106" s="301"/>
      <c r="L106" s="301"/>
      <c r="M106" s="302"/>
      <c r="N106" s="302"/>
      <c r="O106" s="1"/>
      <c r="P106" s="1"/>
      <c r="V106" s="118"/>
      <c r="W106" s="101"/>
      <c r="X106" s="102"/>
      <c r="Y106" s="104"/>
      <c r="Z106" s="118"/>
    </row>
    <row r="107" spans="1:26" ht="14.25" customHeight="1">
      <c r="A107" s="119"/>
      <c r="I107" s="301"/>
      <c r="J107" s="301"/>
      <c r="K107" s="301"/>
      <c r="L107" s="301"/>
      <c r="M107" s="302"/>
      <c r="N107" s="302"/>
      <c r="O107" s="1"/>
      <c r="P107" s="1"/>
      <c r="V107" s="118"/>
      <c r="W107" s="101"/>
      <c r="X107" s="102"/>
      <c r="Y107" s="104"/>
      <c r="Z107" s="118"/>
    </row>
    <row r="108" spans="1:26" ht="14.25" customHeight="1">
      <c r="A108" s="119"/>
      <c r="I108" s="301"/>
      <c r="J108" s="301"/>
      <c r="K108" s="301"/>
      <c r="L108" s="301"/>
      <c r="M108" s="302"/>
      <c r="N108" s="302"/>
      <c r="O108" s="1"/>
      <c r="P108" s="1"/>
      <c r="V108" s="118"/>
      <c r="W108" s="101"/>
      <c r="X108" s="102"/>
      <c r="Y108" s="104"/>
      <c r="Z108" s="118"/>
    </row>
    <row r="109" spans="1:26" ht="14.25" customHeight="1">
      <c r="A109" s="119"/>
      <c r="I109" s="301"/>
      <c r="J109" s="301"/>
      <c r="K109" s="301"/>
      <c r="L109" s="301"/>
      <c r="M109" s="302"/>
      <c r="N109" s="302"/>
      <c r="O109" s="1"/>
      <c r="P109" s="1"/>
      <c r="V109" s="118"/>
      <c r="W109" s="101"/>
      <c r="X109" s="102"/>
      <c r="Y109" s="104"/>
      <c r="Z109" s="118"/>
    </row>
    <row r="110" spans="1:26" ht="14.25" customHeight="1">
      <c r="A110" s="119"/>
      <c r="I110" s="301"/>
      <c r="J110" s="301"/>
      <c r="K110" s="301"/>
      <c r="L110" s="301"/>
      <c r="M110" s="302"/>
      <c r="N110" s="302"/>
      <c r="O110" s="1"/>
      <c r="P110" s="1"/>
      <c r="V110" s="118"/>
      <c r="W110" s="101"/>
      <c r="X110" s="102"/>
      <c r="Y110" s="104"/>
      <c r="Z110" s="118"/>
    </row>
    <row r="111" spans="1:26" ht="14.25" customHeight="1">
      <c r="A111" s="119"/>
      <c r="I111" s="301"/>
      <c r="J111" s="301"/>
      <c r="K111" s="301"/>
      <c r="L111" s="301"/>
      <c r="M111" s="302"/>
      <c r="N111" s="302"/>
      <c r="O111" s="1"/>
      <c r="P111" s="1"/>
      <c r="V111" s="118"/>
      <c r="W111" s="101"/>
      <c r="X111" s="102"/>
      <c r="Y111" s="104"/>
      <c r="Z111" s="118"/>
    </row>
    <row r="112" spans="1:26" ht="14.25" customHeight="1">
      <c r="A112" s="119"/>
      <c r="I112" s="301"/>
      <c r="J112" s="301"/>
      <c r="K112" s="301"/>
      <c r="L112" s="301"/>
      <c r="M112" s="302"/>
      <c r="N112" s="302"/>
      <c r="O112" s="1"/>
      <c r="P112" s="1"/>
      <c r="V112" s="118"/>
      <c r="W112" s="101"/>
      <c r="X112" s="102"/>
      <c r="Y112" s="104"/>
      <c r="Z112" s="118"/>
    </row>
    <row r="113" spans="1:26" ht="14.25" customHeight="1">
      <c r="A113" s="119"/>
      <c r="I113" s="301"/>
      <c r="J113" s="301"/>
      <c r="K113" s="301"/>
      <c r="L113" s="301"/>
      <c r="M113" s="302"/>
      <c r="N113" s="302"/>
      <c r="O113" s="1"/>
      <c r="P113" s="1"/>
      <c r="V113" s="118"/>
      <c r="W113" s="101"/>
      <c r="X113" s="102"/>
      <c r="Y113" s="104"/>
      <c r="Z113" s="118"/>
    </row>
    <row r="114" spans="1:26" ht="14.25" customHeight="1">
      <c r="A114" s="120"/>
      <c r="I114" s="301"/>
      <c r="J114" s="301"/>
      <c r="K114" s="301"/>
      <c r="L114" s="301"/>
      <c r="M114" s="302"/>
      <c r="N114" s="302"/>
      <c r="O114" s="1"/>
      <c r="P114" s="1"/>
      <c r="V114" s="118"/>
      <c r="W114" s="101"/>
      <c r="X114" s="102"/>
      <c r="Y114" s="104"/>
      <c r="Z114" s="118"/>
    </row>
    <row r="115" spans="1:26" ht="14.25" customHeight="1">
      <c r="A115" s="120"/>
      <c r="I115" s="301"/>
      <c r="J115" s="301"/>
      <c r="K115" s="301"/>
      <c r="L115" s="301"/>
      <c r="M115" s="302"/>
      <c r="N115" s="302"/>
      <c r="O115" s="1"/>
      <c r="P115" s="1"/>
      <c r="V115" s="118"/>
      <c r="W115" s="101"/>
      <c r="X115" s="102"/>
      <c r="Y115" s="104"/>
      <c r="Z115" s="118"/>
    </row>
    <row r="116" spans="1:26" ht="14.25" customHeight="1">
      <c r="A116" s="121"/>
      <c r="I116" s="301"/>
      <c r="J116" s="301"/>
      <c r="K116" s="301"/>
      <c r="L116" s="301"/>
      <c r="M116" s="302"/>
      <c r="N116" s="302"/>
      <c r="O116" s="1"/>
      <c r="P116" s="1"/>
      <c r="V116" s="118"/>
      <c r="W116" s="101"/>
      <c r="X116" s="102"/>
      <c r="Y116" s="104"/>
      <c r="Z116" s="118"/>
    </row>
    <row r="117" spans="1:26" ht="14.25" customHeight="1">
      <c r="A117" s="121"/>
      <c r="I117" s="301"/>
      <c r="J117" s="301"/>
      <c r="K117" s="301"/>
      <c r="L117" s="301"/>
      <c r="M117" s="302"/>
      <c r="N117" s="302"/>
      <c r="O117" s="1"/>
      <c r="P117" s="1"/>
      <c r="V117" s="118"/>
      <c r="W117" s="101"/>
      <c r="X117" s="102"/>
      <c r="Y117" s="104"/>
      <c r="Z117" s="118"/>
    </row>
    <row r="118" spans="1:26" ht="14.25" customHeight="1">
      <c r="A118" s="121"/>
      <c r="I118" s="301"/>
      <c r="J118" s="301"/>
      <c r="K118" s="301"/>
      <c r="L118" s="301"/>
      <c r="M118" s="302"/>
      <c r="N118" s="302"/>
      <c r="O118" s="1"/>
      <c r="P118" s="1"/>
      <c r="V118" s="118"/>
      <c r="W118" s="101"/>
      <c r="X118" s="102"/>
      <c r="Y118" s="104"/>
      <c r="Z118" s="118"/>
    </row>
    <row r="119" spans="1:26" ht="14.25" customHeight="1">
      <c r="A119" s="121"/>
      <c r="I119" s="301"/>
      <c r="J119" s="301"/>
      <c r="K119" s="301"/>
      <c r="L119" s="301"/>
      <c r="M119" s="302"/>
      <c r="N119" s="302"/>
      <c r="O119" s="1"/>
      <c r="P119" s="1"/>
      <c r="V119" s="118"/>
      <c r="W119" s="101"/>
      <c r="X119" s="102"/>
      <c r="Y119" s="104"/>
      <c r="Z119" s="118"/>
    </row>
    <row r="120" spans="1:26" ht="14.25" customHeight="1">
      <c r="A120" s="121"/>
      <c r="I120" s="301"/>
      <c r="J120" s="301"/>
      <c r="K120" s="301"/>
      <c r="L120" s="301"/>
      <c r="M120" s="302"/>
      <c r="N120" s="302"/>
      <c r="O120" s="1"/>
      <c r="P120" s="1"/>
      <c r="V120" s="118"/>
      <c r="W120" s="101"/>
      <c r="X120" s="102"/>
      <c r="Y120" s="104"/>
      <c r="Z120" s="118"/>
    </row>
    <row r="121" spans="1:26" ht="14.25" customHeight="1">
      <c r="A121" s="121"/>
      <c r="I121" s="301"/>
      <c r="J121" s="301"/>
      <c r="K121" s="301"/>
      <c r="L121" s="301"/>
      <c r="M121" s="302"/>
      <c r="N121" s="302"/>
      <c r="O121" s="1"/>
      <c r="P121" s="1"/>
      <c r="V121" s="118"/>
      <c r="W121" s="101"/>
      <c r="X121" s="102"/>
      <c r="Y121" s="104"/>
      <c r="Z121" s="118"/>
    </row>
    <row r="122" spans="1:26" ht="14.25" customHeight="1">
      <c r="A122" s="121"/>
      <c r="I122" s="301"/>
      <c r="J122" s="301"/>
      <c r="K122" s="301"/>
      <c r="L122" s="301"/>
      <c r="M122" s="302"/>
      <c r="N122" s="302"/>
      <c r="O122" s="1"/>
      <c r="P122" s="1"/>
      <c r="V122" s="118"/>
      <c r="W122" s="101"/>
      <c r="X122" s="102"/>
      <c r="Y122" s="104"/>
      <c r="Z122" s="118"/>
    </row>
    <row r="123" spans="1:26" ht="14.25" customHeight="1">
      <c r="A123" s="121"/>
      <c r="I123" s="301"/>
      <c r="J123" s="301"/>
      <c r="K123" s="301"/>
      <c r="L123" s="301"/>
      <c r="M123" s="302"/>
      <c r="N123" s="302"/>
      <c r="O123" s="1"/>
      <c r="P123" s="1"/>
      <c r="V123" s="118"/>
      <c r="W123" s="118"/>
      <c r="X123" s="118"/>
      <c r="Y123" s="118"/>
      <c r="Z123" s="118"/>
    </row>
    <row r="124" spans="1:26" ht="14.25" customHeight="1">
      <c r="A124" s="121"/>
      <c r="I124" s="301"/>
      <c r="J124" s="301"/>
      <c r="K124" s="301"/>
      <c r="L124" s="301"/>
      <c r="M124" s="302"/>
      <c r="N124" s="302"/>
      <c r="O124" s="1"/>
      <c r="P124" s="1"/>
    </row>
    <row r="125" spans="1:26" ht="14.25" customHeight="1">
      <c r="A125" s="121"/>
      <c r="I125" s="301"/>
      <c r="J125" s="301"/>
      <c r="K125" s="301"/>
      <c r="L125" s="301"/>
      <c r="M125" s="302"/>
      <c r="N125" s="302"/>
      <c r="O125" s="1"/>
      <c r="P125" s="1"/>
    </row>
    <row r="126" spans="1:26" ht="14.25" customHeight="1">
      <c r="A126" s="121"/>
      <c r="I126" s="301"/>
      <c r="J126" s="301"/>
      <c r="K126" s="301"/>
      <c r="L126" s="301"/>
      <c r="M126" s="302"/>
      <c r="N126" s="302"/>
      <c r="O126" s="1"/>
      <c r="P126" s="1"/>
    </row>
    <row r="127" spans="1:26" ht="14.25" customHeight="1">
      <c r="A127" s="121"/>
      <c r="I127" s="301"/>
      <c r="J127" s="301"/>
      <c r="K127" s="301"/>
      <c r="L127" s="301"/>
      <c r="M127" s="302"/>
      <c r="N127" s="302"/>
      <c r="O127" s="1"/>
      <c r="P127" s="1"/>
    </row>
    <row r="128" spans="1:26" ht="14.25" customHeight="1">
      <c r="A128" s="121"/>
      <c r="I128" s="301"/>
      <c r="J128" s="301"/>
      <c r="K128" s="301"/>
      <c r="L128" s="301"/>
      <c r="M128" s="302"/>
      <c r="N128" s="302"/>
      <c r="O128" s="1"/>
      <c r="P128" s="1"/>
    </row>
    <row r="129" spans="1:16" ht="14.25" customHeight="1">
      <c r="A129" s="121"/>
      <c r="I129" s="301"/>
      <c r="J129" s="301"/>
      <c r="K129" s="301"/>
      <c r="L129" s="301"/>
      <c r="M129" s="302"/>
      <c r="N129" s="302"/>
      <c r="O129" s="1"/>
      <c r="P129" s="1"/>
    </row>
    <row r="130" spans="1:16" ht="14.25" customHeight="1">
      <c r="A130" s="121"/>
      <c r="I130" s="301"/>
      <c r="J130" s="301"/>
      <c r="K130" s="301"/>
      <c r="L130" s="301"/>
      <c r="M130" s="302"/>
      <c r="N130" s="302"/>
      <c r="O130" s="1"/>
      <c r="P130" s="1"/>
    </row>
    <row r="131" spans="1:16" ht="14.25" customHeight="1">
      <c r="A131" s="121"/>
      <c r="I131" s="301"/>
      <c r="J131" s="301"/>
      <c r="K131" s="301"/>
      <c r="L131" s="301"/>
      <c r="M131" s="302"/>
      <c r="N131" s="302"/>
      <c r="O131" s="1"/>
      <c r="P131" s="1"/>
    </row>
    <row r="132" spans="1:16" ht="14.25" customHeight="1">
      <c r="A132" s="122"/>
      <c r="I132" s="301"/>
      <c r="J132" s="301"/>
      <c r="K132" s="301"/>
      <c r="L132" s="301"/>
      <c r="M132" s="310"/>
      <c r="N132" s="310"/>
    </row>
    <row r="133" spans="1:16" ht="14.25" customHeight="1">
      <c r="A133" s="122"/>
      <c r="I133" s="301"/>
      <c r="J133" s="301"/>
      <c r="K133" s="301"/>
      <c r="L133" s="301"/>
      <c r="M133" s="310"/>
      <c r="N133" s="310"/>
    </row>
    <row r="134" spans="1:16" ht="14.25" customHeight="1">
      <c r="A134" s="122"/>
      <c r="I134" s="301"/>
      <c r="J134" s="301"/>
      <c r="K134" s="301"/>
      <c r="L134" s="301"/>
      <c r="M134" s="310"/>
      <c r="N134" s="310"/>
    </row>
    <row r="135" spans="1:16" ht="14.25" customHeight="1">
      <c r="A135" s="122"/>
      <c r="I135" s="301"/>
      <c r="J135" s="301"/>
      <c r="K135" s="301"/>
      <c r="L135" s="301"/>
      <c r="M135" s="310"/>
      <c r="N135" s="310"/>
    </row>
    <row r="136" spans="1:16" ht="14.25" customHeight="1">
      <c r="A136" s="122"/>
      <c r="I136" s="301"/>
      <c r="J136" s="301"/>
      <c r="K136" s="301"/>
      <c r="L136" s="301"/>
      <c r="M136" s="310"/>
      <c r="N136" s="310"/>
    </row>
    <row r="137" spans="1:16" ht="14.25" customHeight="1">
      <c r="A137" s="122"/>
      <c r="I137" s="301"/>
      <c r="J137" s="301"/>
      <c r="K137" s="301"/>
      <c r="L137" s="301"/>
      <c r="M137" s="310"/>
      <c r="N137" s="310"/>
    </row>
    <row r="138" spans="1:16" ht="14.25" customHeight="1">
      <c r="A138" s="122"/>
      <c r="I138" s="301"/>
      <c r="J138" s="301"/>
      <c r="K138" s="301"/>
      <c r="L138" s="301"/>
      <c r="M138" s="310"/>
      <c r="N138" s="310"/>
    </row>
    <row r="139" spans="1:16" ht="14.25" customHeight="1">
      <c r="A139" s="122"/>
      <c r="I139" s="301"/>
      <c r="J139" s="301"/>
      <c r="K139" s="301"/>
      <c r="L139" s="301"/>
      <c r="M139" s="310"/>
      <c r="N139" s="310"/>
    </row>
    <row r="140" spans="1:16" ht="14.25" customHeight="1">
      <c r="A140" s="122"/>
      <c r="I140" s="301"/>
      <c r="J140" s="301"/>
      <c r="K140" s="301"/>
      <c r="L140" s="301"/>
      <c r="M140" s="310"/>
      <c r="N140" s="310"/>
    </row>
    <row r="141" spans="1:16" ht="14.25" customHeight="1">
      <c r="A141" s="122"/>
      <c r="I141" s="301"/>
      <c r="J141" s="301"/>
      <c r="K141" s="301"/>
      <c r="L141" s="301"/>
      <c r="M141" s="310"/>
      <c r="N141" s="310"/>
    </row>
    <row r="142" spans="1:16" ht="14.25" customHeight="1">
      <c r="A142" s="122"/>
      <c r="I142" s="301"/>
      <c r="J142" s="301"/>
      <c r="K142" s="301"/>
      <c r="L142" s="301"/>
      <c r="M142" s="310"/>
      <c r="N142" s="310"/>
    </row>
    <row r="143" spans="1:16" ht="14.25" customHeight="1">
      <c r="A143" s="122"/>
      <c r="I143" s="301"/>
      <c r="J143" s="301"/>
      <c r="K143" s="301"/>
      <c r="L143" s="301"/>
      <c r="M143" s="310"/>
      <c r="N143" s="310"/>
    </row>
    <row r="144" spans="1:16" ht="14.25" customHeight="1">
      <c r="A144" s="122"/>
      <c r="I144" s="301"/>
      <c r="J144" s="301"/>
      <c r="K144" s="301"/>
      <c r="L144" s="301"/>
      <c r="M144" s="310"/>
      <c r="N144" s="310"/>
    </row>
    <row r="145" spans="1:14" ht="14.25" customHeight="1">
      <c r="A145" s="122"/>
      <c r="I145" s="301"/>
      <c r="J145" s="301"/>
      <c r="K145" s="301"/>
      <c r="L145" s="301"/>
      <c r="M145" s="310"/>
      <c r="N145" s="310"/>
    </row>
    <row r="146" spans="1:14" ht="14.25" customHeight="1">
      <c r="A146" s="122"/>
      <c r="I146" s="301"/>
      <c r="J146" s="301"/>
      <c r="K146" s="301"/>
      <c r="L146" s="301"/>
      <c r="M146" s="310"/>
      <c r="N146" s="310"/>
    </row>
    <row r="147" spans="1:14" ht="14.25" customHeight="1">
      <c r="A147" s="122"/>
      <c r="I147" s="301"/>
      <c r="J147" s="301"/>
      <c r="K147" s="301"/>
      <c r="L147" s="301"/>
      <c r="M147" s="310"/>
      <c r="N147" s="310"/>
    </row>
    <row r="148" spans="1:14" ht="14.25" customHeight="1">
      <c r="A148" s="122"/>
      <c r="I148" s="301"/>
      <c r="J148" s="301"/>
      <c r="K148" s="301"/>
      <c r="L148" s="301"/>
      <c r="M148" s="310"/>
      <c r="N148" s="310"/>
    </row>
    <row r="149" spans="1:14" ht="14.25" customHeight="1">
      <c r="A149" s="122"/>
      <c r="I149" s="301"/>
      <c r="J149" s="301"/>
      <c r="K149" s="301"/>
      <c r="L149" s="301"/>
      <c r="M149" s="310"/>
      <c r="N149" s="310"/>
    </row>
    <row r="150" spans="1:14" ht="14.25" customHeight="1">
      <c r="A150" s="122"/>
      <c r="I150" s="301"/>
      <c r="J150" s="301"/>
      <c r="K150" s="301"/>
      <c r="L150" s="301"/>
      <c r="M150" s="310"/>
      <c r="N150" s="310"/>
    </row>
    <row r="151" spans="1:14" ht="14.25" customHeight="1">
      <c r="A151" s="122"/>
      <c r="I151" s="301"/>
      <c r="J151" s="301"/>
      <c r="K151" s="301"/>
      <c r="L151" s="301"/>
      <c r="M151" s="310"/>
      <c r="N151" s="310"/>
    </row>
    <row r="152" spans="1:14" ht="14.25" customHeight="1">
      <c r="A152" s="122"/>
      <c r="I152" s="301"/>
      <c r="J152" s="301"/>
      <c r="K152" s="301"/>
      <c r="L152" s="301"/>
      <c r="M152" s="310"/>
      <c r="N152" s="310"/>
    </row>
    <row r="153" spans="1:14" ht="14.25" customHeight="1">
      <c r="A153" s="122"/>
      <c r="I153" s="301"/>
      <c r="J153" s="301"/>
      <c r="K153" s="301"/>
      <c r="L153" s="301"/>
      <c r="M153" s="310"/>
      <c r="N153" s="310"/>
    </row>
    <row r="154" spans="1:14" ht="14.25" customHeight="1">
      <c r="A154" s="122"/>
      <c r="I154" s="301"/>
      <c r="J154" s="301"/>
      <c r="K154" s="301"/>
      <c r="L154" s="301"/>
      <c r="M154" s="310"/>
      <c r="N154" s="310"/>
    </row>
    <row r="155" spans="1:14" ht="14.25" customHeight="1">
      <c r="A155" s="122"/>
      <c r="I155" s="301"/>
      <c r="J155" s="301"/>
      <c r="K155" s="301"/>
      <c r="L155" s="301"/>
      <c r="M155" s="310"/>
      <c r="N155" s="310"/>
    </row>
    <row r="156" spans="1:14" ht="14.25" customHeight="1">
      <c r="A156" s="122"/>
      <c r="I156" s="301"/>
      <c r="J156" s="301"/>
      <c r="K156" s="301"/>
      <c r="L156" s="301"/>
      <c r="M156" s="310"/>
      <c r="N156" s="310"/>
    </row>
    <row r="157" spans="1:14" ht="14.25" customHeight="1">
      <c r="A157" s="122"/>
      <c r="I157" s="301"/>
      <c r="J157" s="301"/>
      <c r="K157" s="301"/>
      <c r="L157" s="301"/>
      <c r="M157" s="310"/>
      <c r="N157" s="310"/>
    </row>
  </sheetData>
  <sheetProtection password="C416" sheet="1" objects="1" scenarios="1" formatColumns="0" selectLockedCells="1" sort="0"/>
  <mergeCells count="227">
    <mergeCell ref="I155:L155"/>
    <mergeCell ref="M155:N155"/>
    <mergeCell ref="I156:L156"/>
    <mergeCell ref="M156:N156"/>
    <mergeCell ref="I157:L157"/>
    <mergeCell ref="M157:N157"/>
    <mergeCell ref="I152:L152"/>
    <mergeCell ref="M152:N152"/>
    <mergeCell ref="I153:L153"/>
    <mergeCell ref="M153:N153"/>
    <mergeCell ref="I154:L154"/>
    <mergeCell ref="M154:N154"/>
    <mergeCell ref="I149:L149"/>
    <mergeCell ref="M149:N149"/>
    <mergeCell ref="I150:L150"/>
    <mergeCell ref="M150:N150"/>
    <mergeCell ref="I151:L151"/>
    <mergeCell ref="M151:N151"/>
    <mergeCell ref="I146:L146"/>
    <mergeCell ref="M146:N146"/>
    <mergeCell ref="I147:L147"/>
    <mergeCell ref="M147:N147"/>
    <mergeCell ref="I148:L148"/>
    <mergeCell ref="M148:N148"/>
    <mergeCell ref="I143:L143"/>
    <mergeCell ref="M143:N143"/>
    <mergeCell ref="I144:L144"/>
    <mergeCell ref="M144:N144"/>
    <mergeCell ref="I145:L145"/>
    <mergeCell ref="M145:N145"/>
    <mergeCell ref="I140:L140"/>
    <mergeCell ref="M140:N140"/>
    <mergeCell ref="I141:L141"/>
    <mergeCell ref="M141:N141"/>
    <mergeCell ref="I142:L142"/>
    <mergeCell ref="M142:N142"/>
    <mergeCell ref="I137:L137"/>
    <mergeCell ref="M137:N137"/>
    <mergeCell ref="I138:L138"/>
    <mergeCell ref="M138:N138"/>
    <mergeCell ref="I139:L139"/>
    <mergeCell ref="M139:N139"/>
    <mergeCell ref="I134:L134"/>
    <mergeCell ref="M134:N134"/>
    <mergeCell ref="I135:L135"/>
    <mergeCell ref="M135:N135"/>
    <mergeCell ref="I136:L136"/>
    <mergeCell ref="M136:N136"/>
    <mergeCell ref="I131:L131"/>
    <mergeCell ref="M131:N131"/>
    <mergeCell ref="I132:L132"/>
    <mergeCell ref="M132:N132"/>
    <mergeCell ref="I133:L133"/>
    <mergeCell ref="M133:N133"/>
    <mergeCell ref="I128:L128"/>
    <mergeCell ref="M128:N128"/>
    <mergeCell ref="I129:L129"/>
    <mergeCell ref="M129:N129"/>
    <mergeCell ref="I130:L130"/>
    <mergeCell ref="M130:N130"/>
    <mergeCell ref="I125:L125"/>
    <mergeCell ref="M125:N125"/>
    <mergeCell ref="I126:L126"/>
    <mergeCell ref="M126:N126"/>
    <mergeCell ref="I127:L127"/>
    <mergeCell ref="M127:N127"/>
    <mergeCell ref="I122:L122"/>
    <mergeCell ref="M122:N122"/>
    <mergeCell ref="I123:L123"/>
    <mergeCell ref="M123:N123"/>
    <mergeCell ref="I124:L124"/>
    <mergeCell ref="M124:N124"/>
    <mergeCell ref="I119:L119"/>
    <mergeCell ref="M119:N119"/>
    <mergeCell ref="I120:L120"/>
    <mergeCell ref="M120:N120"/>
    <mergeCell ref="I121:L121"/>
    <mergeCell ref="M121:N121"/>
    <mergeCell ref="I116:L116"/>
    <mergeCell ref="M116:N116"/>
    <mergeCell ref="I117:L117"/>
    <mergeCell ref="M117:N117"/>
    <mergeCell ref="I118:L118"/>
    <mergeCell ref="M118:N118"/>
    <mergeCell ref="I113:L113"/>
    <mergeCell ref="M113:N113"/>
    <mergeCell ref="I114:L114"/>
    <mergeCell ref="M114:N114"/>
    <mergeCell ref="I115:L115"/>
    <mergeCell ref="M115:N115"/>
    <mergeCell ref="I110:L110"/>
    <mergeCell ref="M110:N110"/>
    <mergeCell ref="I111:L111"/>
    <mergeCell ref="M111:N111"/>
    <mergeCell ref="I112:L112"/>
    <mergeCell ref="M112:N112"/>
    <mergeCell ref="I107:L107"/>
    <mergeCell ref="M107:N107"/>
    <mergeCell ref="I108:L108"/>
    <mergeCell ref="M108:N108"/>
    <mergeCell ref="I109:L109"/>
    <mergeCell ref="M109:N109"/>
    <mergeCell ref="I104:L104"/>
    <mergeCell ref="M104:N104"/>
    <mergeCell ref="I105:L105"/>
    <mergeCell ref="M105:N105"/>
    <mergeCell ref="I106:L106"/>
    <mergeCell ref="M106:N106"/>
    <mergeCell ref="I101:L101"/>
    <mergeCell ref="M101:N101"/>
    <mergeCell ref="I102:L102"/>
    <mergeCell ref="M102:N102"/>
    <mergeCell ref="I103:L103"/>
    <mergeCell ref="M103:N103"/>
    <mergeCell ref="I98:L98"/>
    <mergeCell ref="M98:N98"/>
    <mergeCell ref="I99:L99"/>
    <mergeCell ref="M99:N99"/>
    <mergeCell ref="I100:L100"/>
    <mergeCell ref="M100:N100"/>
    <mergeCell ref="V66:AA66"/>
    <mergeCell ref="C69:D69"/>
    <mergeCell ref="F69:H69"/>
    <mergeCell ref="I96:L96"/>
    <mergeCell ref="M96:N96"/>
    <mergeCell ref="I97:L97"/>
    <mergeCell ref="M97:N97"/>
    <mergeCell ref="A61:S61"/>
    <mergeCell ref="A62:S62"/>
    <mergeCell ref="A64:S64"/>
    <mergeCell ref="A65:S65"/>
    <mergeCell ref="A66:B66"/>
    <mergeCell ref="C66:H66"/>
    <mergeCell ref="B57:C57"/>
    <mergeCell ref="E57:H57"/>
    <mergeCell ref="L57:M57"/>
    <mergeCell ref="O57:R57"/>
    <mergeCell ref="B58:C58"/>
    <mergeCell ref="E58:H58"/>
    <mergeCell ref="L58:M58"/>
    <mergeCell ref="O58:R58"/>
    <mergeCell ref="C47:D47"/>
    <mergeCell ref="J47:K47"/>
    <mergeCell ref="Q47:S47"/>
    <mergeCell ref="A49:S49"/>
    <mergeCell ref="A50:S50"/>
    <mergeCell ref="A52:S52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C41:E41"/>
    <mergeCell ref="G41:H41"/>
    <mergeCell ref="M41:O41"/>
    <mergeCell ref="Q41:R41"/>
    <mergeCell ref="A33:B34"/>
    <mergeCell ref="I33:I34"/>
    <mergeCell ref="K33:L34"/>
    <mergeCell ref="A35:B36"/>
    <mergeCell ref="K35:L36"/>
    <mergeCell ref="I36:I37"/>
    <mergeCell ref="A30:B31"/>
    <mergeCell ref="K30:L31"/>
    <mergeCell ref="I31:I32"/>
    <mergeCell ref="S31:S32"/>
    <mergeCell ref="A32:B32"/>
    <mergeCell ref="K32:L32"/>
    <mergeCell ref="S26:S27"/>
    <mergeCell ref="A27:B27"/>
    <mergeCell ref="K27:L27"/>
    <mergeCell ref="A28:B29"/>
    <mergeCell ref="I28:I29"/>
    <mergeCell ref="K28:L29"/>
    <mergeCell ref="A23:B24"/>
    <mergeCell ref="I23:I24"/>
    <mergeCell ref="K23:L24"/>
    <mergeCell ref="A25:B26"/>
    <mergeCell ref="K25:L26"/>
    <mergeCell ref="I26:I27"/>
    <mergeCell ref="A20:B21"/>
    <mergeCell ref="K20:L21"/>
    <mergeCell ref="I21:I22"/>
    <mergeCell ref="S21:S22"/>
    <mergeCell ref="A22:B22"/>
    <mergeCell ref="K22:L22"/>
    <mergeCell ref="S16:S17"/>
    <mergeCell ref="A17:B17"/>
    <mergeCell ref="K17:L17"/>
    <mergeCell ref="A18:B19"/>
    <mergeCell ref="I18:I19"/>
    <mergeCell ref="K18:L19"/>
    <mergeCell ref="A13:B14"/>
    <mergeCell ref="I13:I14"/>
    <mergeCell ref="K13:L14"/>
    <mergeCell ref="A15:B16"/>
    <mergeCell ref="K15:L16"/>
    <mergeCell ref="I16:I17"/>
    <mergeCell ref="A8:B9"/>
    <mergeCell ref="K8:L9"/>
    <mergeCell ref="A10:B11"/>
    <mergeCell ref="K10:L11"/>
    <mergeCell ref="I11:I12"/>
    <mergeCell ref="B1:C2"/>
    <mergeCell ref="D1:I1"/>
    <mergeCell ref="L1:N1"/>
    <mergeCell ref="O1:P1"/>
    <mergeCell ref="Q1:S1"/>
    <mergeCell ref="V1:AA1"/>
    <mergeCell ref="S11:S12"/>
    <mergeCell ref="A12:B12"/>
    <mergeCell ref="K12:L12"/>
    <mergeCell ref="B3:I3"/>
    <mergeCell ref="L3:S3"/>
    <mergeCell ref="A5:B5"/>
    <mergeCell ref="C5:C6"/>
    <mergeCell ref="D5:G5"/>
    <mergeCell ref="K5:L5"/>
    <mergeCell ref="M5:M6"/>
    <mergeCell ref="N5:Q5"/>
    <mergeCell ref="A6:B6"/>
    <mergeCell ref="K6:L6"/>
  </mergeCells>
  <conditionalFormatting sqref="O58:R58">
    <cfRule type="containsErrors" dxfId="103" priority="42" stopIfTrue="1">
      <formula>ISERROR(O58)</formula>
    </cfRule>
    <cfRule type="containsErrors" priority="43" stopIfTrue="1">
      <formula>ISERROR(O58)</formula>
    </cfRule>
  </conditionalFormatting>
  <conditionalFormatting sqref="A37:B37">
    <cfRule type="expression" dxfId="102" priority="40" stopIfTrue="1">
      <formula>$A$37=$I$58</formula>
    </cfRule>
    <cfRule type="expression" dxfId="101" priority="41" stopIfTrue="1">
      <formula>$A$37=$I$57</formula>
    </cfRule>
  </conditionalFormatting>
  <conditionalFormatting sqref="K37:L37">
    <cfRule type="expression" dxfId="100" priority="38" stopIfTrue="1">
      <formula>$K$37=$S$58</formula>
    </cfRule>
    <cfRule type="expression" dxfId="99" priority="39" stopIfTrue="1">
      <formula>$K$37=$S$57</formula>
    </cfRule>
  </conditionalFormatting>
  <conditionalFormatting sqref="I8:I9">
    <cfRule type="expression" dxfId="98" priority="37" stopIfTrue="1">
      <formula>$N$8=0</formula>
    </cfRule>
  </conditionalFormatting>
  <conditionalFormatting sqref="Y96:Y122 X70:X122 Y94 Y86:Y87 Y77:Y78">
    <cfRule type="cellIs" dxfId="97" priority="36" stopIfTrue="1" operator="equal">
      <formula>"žž"</formula>
    </cfRule>
  </conditionalFormatting>
  <conditionalFormatting sqref="A57">
    <cfRule type="expression" dxfId="96" priority="34" stopIfTrue="1">
      <formula>$A$57&gt;0</formula>
    </cfRule>
    <cfRule type="expression" dxfId="95" priority="35" stopIfTrue="1">
      <formula>$I$57&gt;0</formula>
    </cfRule>
  </conditionalFormatting>
  <conditionalFormatting sqref="A58">
    <cfRule type="expression" dxfId="94" priority="32" stopIfTrue="1">
      <formula>$A$58&gt;0</formula>
    </cfRule>
    <cfRule type="expression" dxfId="93" priority="33" stopIfTrue="1">
      <formula>$I$58&gt;0</formula>
    </cfRule>
  </conditionalFormatting>
  <conditionalFormatting sqref="K57">
    <cfRule type="expression" dxfId="92" priority="30" stopIfTrue="1">
      <formula>$K$57&gt;0</formula>
    </cfRule>
    <cfRule type="expression" dxfId="91" priority="31" stopIfTrue="1">
      <formula>$S$57&gt;0</formula>
    </cfRule>
  </conditionalFormatting>
  <conditionalFormatting sqref="K58">
    <cfRule type="expression" dxfId="90" priority="28" stopIfTrue="1">
      <formula>$K$58&gt;0</formula>
    </cfRule>
    <cfRule type="expression" dxfId="89" priority="29" stopIfTrue="1">
      <formula>$S$58&gt;0</formula>
    </cfRule>
  </conditionalFormatting>
  <conditionalFormatting sqref="I13:I14">
    <cfRule type="expression" dxfId="88" priority="27" stopIfTrue="1">
      <formula>$N$13=0</formula>
    </cfRule>
  </conditionalFormatting>
  <conditionalFormatting sqref="I18:I19">
    <cfRule type="expression" dxfId="87" priority="26" stopIfTrue="1">
      <formula>$N$18=0</formula>
    </cfRule>
  </conditionalFormatting>
  <conditionalFormatting sqref="I23:I24">
    <cfRule type="expression" dxfId="86" priority="25" stopIfTrue="1">
      <formula>$N$23=0</formula>
    </cfRule>
  </conditionalFormatting>
  <conditionalFormatting sqref="I28:I29">
    <cfRule type="expression" dxfId="85" priority="24" stopIfTrue="1">
      <formula>$N$28=0</formula>
    </cfRule>
  </conditionalFormatting>
  <conditionalFormatting sqref="I33:I34">
    <cfRule type="expression" dxfId="84" priority="23" stopIfTrue="1">
      <formula>$N$33=0</formula>
    </cfRule>
  </conditionalFormatting>
  <conditionalFormatting sqref="A32:B32">
    <cfRule type="expression" dxfId="83" priority="21" stopIfTrue="1">
      <formula>$A$32=$I$58</formula>
    </cfRule>
    <cfRule type="expression" dxfId="82" priority="22" stopIfTrue="1">
      <formula>$A$32=$I$57</formula>
    </cfRule>
  </conditionalFormatting>
  <conditionalFormatting sqref="K32:L32">
    <cfRule type="expression" dxfId="81" priority="19" stopIfTrue="1">
      <formula>$K$32=$S$58</formula>
    </cfRule>
    <cfRule type="expression" dxfId="80" priority="20" stopIfTrue="1">
      <formula>$K$32=$S$57</formula>
    </cfRule>
  </conditionalFormatting>
  <conditionalFormatting sqref="A27:B27">
    <cfRule type="expression" dxfId="79" priority="17" stopIfTrue="1">
      <formula>$A$27=$I$58</formula>
    </cfRule>
    <cfRule type="expression" dxfId="78" priority="18" stopIfTrue="1">
      <formula>$A$27=$I$57</formula>
    </cfRule>
  </conditionalFormatting>
  <conditionalFormatting sqref="K27:L27">
    <cfRule type="expression" dxfId="77" priority="15" stopIfTrue="1">
      <formula>$K$27=$S$58</formula>
    </cfRule>
    <cfRule type="expression" dxfId="76" priority="16" stopIfTrue="1">
      <formula>$K$27=$S$57</formula>
    </cfRule>
  </conditionalFormatting>
  <conditionalFormatting sqref="A22:B22">
    <cfRule type="expression" dxfId="75" priority="13" stopIfTrue="1">
      <formula>$A$22=$I$58</formula>
    </cfRule>
    <cfRule type="expression" dxfId="74" priority="14" stopIfTrue="1">
      <formula>$A$22=$I$57</formula>
    </cfRule>
  </conditionalFormatting>
  <conditionalFormatting sqref="K22:L22">
    <cfRule type="expression" dxfId="73" priority="11" stopIfTrue="1">
      <formula>$K$22=$S$58</formula>
    </cfRule>
    <cfRule type="expression" dxfId="72" priority="12" stopIfTrue="1">
      <formula>$K$22=$S$57</formula>
    </cfRule>
  </conditionalFormatting>
  <conditionalFormatting sqref="A17:B17">
    <cfRule type="expression" dxfId="71" priority="7">
      <formula>$A$17=$I$58</formula>
    </cfRule>
    <cfRule type="expression" dxfId="70" priority="8">
      <formula>$A$17=$I$57</formula>
    </cfRule>
    <cfRule type="expression" dxfId="69" priority="9" stopIfTrue="1">
      <formula>$A$17=$I$58</formula>
    </cfRule>
    <cfRule type="expression" dxfId="68" priority="10" stopIfTrue="1">
      <formula>$A$17=$I$57</formula>
    </cfRule>
  </conditionalFormatting>
  <conditionalFormatting sqref="K17:L17">
    <cfRule type="expression" dxfId="67" priority="5" stopIfTrue="1">
      <formula>$K$17=$S$58</formula>
    </cfRule>
    <cfRule type="expression" dxfId="66" priority="6" stopIfTrue="1">
      <formula>$K$17=$S$57</formula>
    </cfRule>
  </conditionalFormatting>
  <conditionalFormatting sqref="A12:B12">
    <cfRule type="expression" dxfId="65" priority="3" stopIfTrue="1">
      <formula>$A$12=$I$58</formula>
    </cfRule>
    <cfRule type="expression" dxfId="64" priority="4" stopIfTrue="1">
      <formula>$A$12=$I$57</formula>
    </cfRule>
  </conditionalFormatting>
  <conditionalFormatting sqref="K12:L12">
    <cfRule type="expression" dxfId="63" priority="1" stopIfTrue="1">
      <formula>$K$12=$S$58</formula>
    </cfRule>
    <cfRule type="expression" dxfId="62" priority="2" stopIfTrue="1">
      <formula>$K$12=$S$57</formula>
    </cfRule>
  </conditionalFormatting>
  <dataValidations count="7">
    <dataValidation type="list" showErrorMessage="1" prompt="Vyber dráhu" sqref="L1:N1">
      <formula1>$O$69:$O$91</formula1>
    </dataValidation>
    <dataValidation type="list" showInputMessage="1" showErrorMessage="1" sqref="L3:S3 B3:I3">
      <formula1>$L$69:$L$85</formula1>
    </dataValidation>
    <dataValidation type="list" allowBlank="1" showErrorMessage="1" prompt="Vyber čas zahájení" sqref="C46:D46">
      <formula1>$K$69:$K$95</formula1>
    </dataValidation>
    <dataValidation type="list" allowBlank="1" showErrorMessage="1" prompt="Vyber čas ukončení" sqref="C47:D47">
      <formula1>$K$69:$K$95</formula1>
    </dataValidation>
    <dataValidation type="list" allowBlank="1" showInputMessage="1" showErrorMessage="1" sqref="C41:E41 M41:O41">
      <formula1>$C$70:$C$86</formula1>
    </dataValidation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66"/>
  <sheetViews>
    <sheetView showGridLines="0" showRowColHeaders="0" workbookViewId="0">
      <selection activeCell="A38" sqref="A38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56" width="9.140625" style="1"/>
    <col min="257" max="257" width="10.7109375" style="1" customWidth="1"/>
    <col min="258" max="258" width="15.7109375" style="1" customWidth="1"/>
    <col min="259" max="259" width="5.7109375" style="1" customWidth="1"/>
    <col min="260" max="261" width="6.7109375" style="1" customWidth="1"/>
    <col min="262" max="262" width="4.7109375" style="1" customWidth="1"/>
    <col min="263" max="263" width="6.7109375" style="1" customWidth="1"/>
    <col min="264" max="264" width="6.28515625" style="1" customWidth="1"/>
    <col min="265" max="265" width="6.7109375" style="1" customWidth="1"/>
    <col min="266" max="266" width="1.7109375" style="1" customWidth="1"/>
    <col min="267" max="267" width="10.7109375" style="1" customWidth="1"/>
    <col min="268" max="268" width="15.7109375" style="1" customWidth="1"/>
    <col min="269" max="269" width="5.7109375" style="1" customWidth="1"/>
    <col min="270" max="271" width="6.7109375" style="1" customWidth="1"/>
    <col min="272" max="272" width="4.7109375" style="1" customWidth="1"/>
    <col min="273" max="273" width="6.7109375" style="1" customWidth="1"/>
    <col min="274" max="274" width="6.28515625" style="1" customWidth="1"/>
    <col min="275" max="275" width="6.7109375" style="1" customWidth="1"/>
    <col min="276" max="512" width="9.140625" style="1"/>
    <col min="513" max="513" width="10.7109375" style="1" customWidth="1"/>
    <col min="514" max="514" width="15.7109375" style="1" customWidth="1"/>
    <col min="515" max="515" width="5.7109375" style="1" customWidth="1"/>
    <col min="516" max="517" width="6.7109375" style="1" customWidth="1"/>
    <col min="518" max="518" width="4.7109375" style="1" customWidth="1"/>
    <col min="519" max="519" width="6.7109375" style="1" customWidth="1"/>
    <col min="520" max="520" width="6.28515625" style="1" customWidth="1"/>
    <col min="521" max="521" width="6.7109375" style="1" customWidth="1"/>
    <col min="522" max="522" width="1.7109375" style="1" customWidth="1"/>
    <col min="523" max="523" width="10.7109375" style="1" customWidth="1"/>
    <col min="524" max="524" width="15.7109375" style="1" customWidth="1"/>
    <col min="525" max="525" width="5.7109375" style="1" customWidth="1"/>
    <col min="526" max="527" width="6.7109375" style="1" customWidth="1"/>
    <col min="528" max="528" width="4.7109375" style="1" customWidth="1"/>
    <col min="529" max="529" width="6.7109375" style="1" customWidth="1"/>
    <col min="530" max="530" width="6.28515625" style="1" customWidth="1"/>
    <col min="531" max="531" width="6.7109375" style="1" customWidth="1"/>
    <col min="532" max="768" width="9.140625" style="1"/>
    <col min="769" max="769" width="10.7109375" style="1" customWidth="1"/>
    <col min="770" max="770" width="15.7109375" style="1" customWidth="1"/>
    <col min="771" max="771" width="5.7109375" style="1" customWidth="1"/>
    <col min="772" max="773" width="6.7109375" style="1" customWidth="1"/>
    <col min="774" max="774" width="4.7109375" style="1" customWidth="1"/>
    <col min="775" max="775" width="6.7109375" style="1" customWidth="1"/>
    <col min="776" max="776" width="6.28515625" style="1" customWidth="1"/>
    <col min="777" max="777" width="6.7109375" style="1" customWidth="1"/>
    <col min="778" max="778" width="1.7109375" style="1" customWidth="1"/>
    <col min="779" max="779" width="10.7109375" style="1" customWidth="1"/>
    <col min="780" max="780" width="15.7109375" style="1" customWidth="1"/>
    <col min="781" max="781" width="5.7109375" style="1" customWidth="1"/>
    <col min="782" max="783" width="6.7109375" style="1" customWidth="1"/>
    <col min="784" max="784" width="4.7109375" style="1" customWidth="1"/>
    <col min="785" max="785" width="6.7109375" style="1" customWidth="1"/>
    <col min="786" max="786" width="6.28515625" style="1" customWidth="1"/>
    <col min="787" max="787" width="6.7109375" style="1" customWidth="1"/>
    <col min="788" max="1024" width="9.140625" style="1"/>
    <col min="1025" max="1025" width="10.7109375" style="1" customWidth="1"/>
    <col min="1026" max="1026" width="15.7109375" style="1" customWidth="1"/>
    <col min="1027" max="1027" width="5.7109375" style="1" customWidth="1"/>
    <col min="1028" max="1029" width="6.7109375" style="1" customWidth="1"/>
    <col min="1030" max="1030" width="4.7109375" style="1" customWidth="1"/>
    <col min="1031" max="1031" width="6.7109375" style="1" customWidth="1"/>
    <col min="1032" max="1032" width="6.28515625" style="1" customWidth="1"/>
    <col min="1033" max="1033" width="6.7109375" style="1" customWidth="1"/>
    <col min="1034" max="1034" width="1.7109375" style="1" customWidth="1"/>
    <col min="1035" max="1035" width="10.7109375" style="1" customWidth="1"/>
    <col min="1036" max="1036" width="15.7109375" style="1" customWidth="1"/>
    <col min="1037" max="1037" width="5.7109375" style="1" customWidth="1"/>
    <col min="1038" max="1039" width="6.7109375" style="1" customWidth="1"/>
    <col min="1040" max="1040" width="4.7109375" style="1" customWidth="1"/>
    <col min="1041" max="1041" width="6.7109375" style="1" customWidth="1"/>
    <col min="1042" max="1042" width="6.28515625" style="1" customWidth="1"/>
    <col min="1043" max="1043" width="6.7109375" style="1" customWidth="1"/>
    <col min="1044" max="1280" width="9.140625" style="1"/>
    <col min="1281" max="1281" width="10.7109375" style="1" customWidth="1"/>
    <col min="1282" max="1282" width="15.7109375" style="1" customWidth="1"/>
    <col min="1283" max="1283" width="5.7109375" style="1" customWidth="1"/>
    <col min="1284" max="1285" width="6.7109375" style="1" customWidth="1"/>
    <col min="1286" max="1286" width="4.7109375" style="1" customWidth="1"/>
    <col min="1287" max="1287" width="6.7109375" style="1" customWidth="1"/>
    <col min="1288" max="1288" width="6.28515625" style="1" customWidth="1"/>
    <col min="1289" max="1289" width="6.7109375" style="1" customWidth="1"/>
    <col min="1290" max="1290" width="1.7109375" style="1" customWidth="1"/>
    <col min="1291" max="1291" width="10.7109375" style="1" customWidth="1"/>
    <col min="1292" max="1292" width="15.7109375" style="1" customWidth="1"/>
    <col min="1293" max="1293" width="5.7109375" style="1" customWidth="1"/>
    <col min="1294" max="1295" width="6.7109375" style="1" customWidth="1"/>
    <col min="1296" max="1296" width="4.7109375" style="1" customWidth="1"/>
    <col min="1297" max="1297" width="6.7109375" style="1" customWidth="1"/>
    <col min="1298" max="1298" width="6.28515625" style="1" customWidth="1"/>
    <col min="1299" max="1299" width="6.7109375" style="1" customWidth="1"/>
    <col min="1300" max="1536" width="9.140625" style="1"/>
    <col min="1537" max="1537" width="10.7109375" style="1" customWidth="1"/>
    <col min="1538" max="1538" width="15.7109375" style="1" customWidth="1"/>
    <col min="1539" max="1539" width="5.7109375" style="1" customWidth="1"/>
    <col min="1540" max="1541" width="6.7109375" style="1" customWidth="1"/>
    <col min="1542" max="1542" width="4.7109375" style="1" customWidth="1"/>
    <col min="1543" max="1543" width="6.7109375" style="1" customWidth="1"/>
    <col min="1544" max="1544" width="6.28515625" style="1" customWidth="1"/>
    <col min="1545" max="1545" width="6.7109375" style="1" customWidth="1"/>
    <col min="1546" max="1546" width="1.7109375" style="1" customWidth="1"/>
    <col min="1547" max="1547" width="10.7109375" style="1" customWidth="1"/>
    <col min="1548" max="1548" width="15.7109375" style="1" customWidth="1"/>
    <col min="1549" max="1549" width="5.7109375" style="1" customWidth="1"/>
    <col min="1550" max="1551" width="6.7109375" style="1" customWidth="1"/>
    <col min="1552" max="1552" width="4.7109375" style="1" customWidth="1"/>
    <col min="1553" max="1553" width="6.7109375" style="1" customWidth="1"/>
    <col min="1554" max="1554" width="6.28515625" style="1" customWidth="1"/>
    <col min="1555" max="1555" width="6.7109375" style="1" customWidth="1"/>
    <col min="1556" max="1792" width="9.140625" style="1"/>
    <col min="1793" max="1793" width="10.7109375" style="1" customWidth="1"/>
    <col min="1794" max="1794" width="15.7109375" style="1" customWidth="1"/>
    <col min="1795" max="1795" width="5.7109375" style="1" customWidth="1"/>
    <col min="1796" max="1797" width="6.7109375" style="1" customWidth="1"/>
    <col min="1798" max="1798" width="4.7109375" style="1" customWidth="1"/>
    <col min="1799" max="1799" width="6.7109375" style="1" customWidth="1"/>
    <col min="1800" max="1800" width="6.28515625" style="1" customWidth="1"/>
    <col min="1801" max="1801" width="6.7109375" style="1" customWidth="1"/>
    <col min="1802" max="1802" width="1.7109375" style="1" customWidth="1"/>
    <col min="1803" max="1803" width="10.7109375" style="1" customWidth="1"/>
    <col min="1804" max="1804" width="15.7109375" style="1" customWidth="1"/>
    <col min="1805" max="1805" width="5.7109375" style="1" customWidth="1"/>
    <col min="1806" max="1807" width="6.7109375" style="1" customWidth="1"/>
    <col min="1808" max="1808" width="4.7109375" style="1" customWidth="1"/>
    <col min="1809" max="1809" width="6.7109375" style="1" customWidth="1"/>
    <col min="1810" max="1810" width="6.28515625" style="1" customWidth="1"/>
    <col min="1811" max="1811" width="6.7109375" style="1" customWidth="1"/>
    <col min="1812" max="2048" width="9.140625" style="1"/>
    <col min="2049" max="2049" width="10.7109375" style="1" customWidth="1"/>
    <col min="2050" max="2050" width="15.7109375" style="1" customWidth="1"/>
    <col min="2051" max="2051" width="5.7109375" style="1" customWidth="1"/>
    <col min="2052" max="2053" width="6.7109375" style="1" customWidth="1"/>
    <col min="2054" max="2054" width="4.7109375" style="1" customWidth="1"/>
    <col min="2055" max="2055" width="6.7109375" style="1" customWidth="1"/>
    <col min="2056" max="2056" width="6.28515625" style="1" customWidth="1"/>
    <col min="2057" max="2057" width="6.7109375" style="1" customWidth="1"/>
    <col min="2058" max="2058" width="1.7109375" style="1" customWidth="1"/>
    <col min="2059" max="2059" width="10.7109375" style="1" customWidth="1"/>
    <col min="2060" max="2060" width="15.7109375" style="1" customWidth="1"/>
    <col min="2061" max="2061" width="5.7109375" style="1" customWidth="1"/>
    <col min="2062" max="2063" width="6.7109375" style="1" customWidth="1"/>
    <col min="2064" max="2064" width="4.7109375" style="1" customWidth="1"/>
    <col min="2065" max="2065" width="6.7109375" style="1" customWidth="1"/>
    <col min="2066" max="2066" width="6.28515625" style="1" customWidth="1"/>
    <col min="2067" max="2067" width="6.7109375" style="1" customWidth="1"/>
    <col min="2068" max="2304" width="9.140625" style="1"/>
    <col min="2305" max="2305" width="10.7109375" style="1" customWidth="1"/>
    <col min="2306" max="2306" width="15.7109375" style="1" customWidth="1"/>
    <col min="2307" max="2307" width="5.7109375" style="1" customWidth="1"/>
    <col min="2308" max="2309" width="6.7109375" style="1" customWidth="1"/>
    <col min="2310" max="2310" width="4.7109375" style="1" customWidth="1"/>
    <col min="2311" max="2311" width="6.7109375" style="1" customWidth="1"/>
    <col min="2312" max="2312" width="6.28515625" style="1" customWidth="1"/>
    <col min="2313" max="2313" width="6.7109375" style="1" customWidth="1"/>
    <col min="2314" max="2314" width="1.7109375" style="1" customWidth="1"/>
    <col min="2315" max="2315" width="10.7109375" style="1" customWidth="1"/>
    <col min="2316" max="2316" width="15.7109375" style="1" customWidth="1"/>
    <col min="2317" max="2317" width="5.7109375" style="1" customWidth="1"/>
    <col min="2318" max="2319" width="6.7109375" style="1" customWidth="1"/>
    <col min="2320" max="2320" width="4.7109375" style="1" customWidth="1"/>
    <col min="2321" max="2321" width="6.7109375" style="1" customWidth="1"/>
    <col min="2322" max="2322" width="6.28515625" style="1" customWidth="1"/>
    <col min="2323" max="2323" width="6.7109375" style="1" customWidth="1"/>
    <col min="2324" max="2560" width="9.140625" style="1"/>
    <col min="2561" max="2561" width="10.7109375" style="1" customWidth="1"/>
    <col min="2562" max="2562" width="15.7109375" style="1" customWidth="1"/>
    <col min="2563" max="2563" width="5.7109375" style="1" customWidth="1"/>
    <col min="2564" max="2565" width="6.7109375" style="1" customWidth="1"/>
    <col min="2566" max="2566" width="4.7109375" style="1" customWidth="1"/>
    <col min="2567" max="2567" width="6.7109375" style="1" customWidth="1"/>
    <col min="2568" max="2568" width="6.28515625" style="1" customWidth="1"/>
    <col min="2569" max="2569" width="6.7109375" style="1" customWidth="1"/>
    <col min="2570" max="2570" width="1.7109375" style="1" customWidth="1"/>
    <col min="2571" max="2571" width="10.7109375" style="1" customWidth="1"/>
    <col min="2572" max="2572" width="15.7109375" style="1" customWidth="1"/>
    <col min="2573" max="2573" width="5.7109375" style="1" customWidth="1"/>
    <col min="2574" max="2575" width="6.7109375" style="1" customWidth="1"/>
    <col min="2576" max="2576" width="4.7109375" style="1" customWidth="1"/>
    <col min="2577" max="2577" width="6.7109375" style="1" customWidth="1"/>
    <col min="2578" max="2578" width="6.28515625" style="1" customWidth="1"/>
    <col min="2579" max="2579" width="6.7109375" style="1" customWidth="1"/>
    <col min="2580" max="2816" width="9.140625" style="1"/>
    <col min="2817" max="2817" width="10.7109375" style="1" customWidth="1"/>
    <col min="2818" max="2818" width="15.7109375" style="1" customWidth="1"/>
    <col min="2819" max="2819" width="5.7109375" style="1" customWidth="1"/>
    <col min="2820" max="2821" width="6.7109375" style="1" customWidth="1"/>
    <col min="2822" max="2822" width="4.7109375" style="1" customWidth="1"/>
    <col min="2823" max="2823" width="6.7109375" style="1" customWidth="1"/>
    <col min="2824" max="2824" width="6.28515625" style="1" customWidth="1"/>
    <col min="2825" max="2825" width="6.7109375" style="1" customWidth="1"/>
    <col min="2826" max="2826" width="1.7109375" style="1" customWidth="1"/>
    <col min="2827" max="2827" width="10.7109375" style="1" customWidth="1"/>
    <col min="2828" max="2828" width="15.7109375" style="1" customWidth="1"/>
    <col min="2829" max="2829" width="5.7109375" style="1" customWidth="1"/>
    <col min="2830" max="2831" width="6.7109375" style="1" customWidth="1"/>
    <col min="2832" max="2832" width="4.7109375" style="1" customWidth="1"/>
    <col min="2833" max="2833" width="6.7109375" style="1" customWidth="1"/>
    <col min="2834" max="2834" width="6.28515625" style="1" customWidth="1"/>
    <col min="2835" max="2835" width="6.7109375" style="1" customWidth="1"/>
    <col min="2836" max="3072" width="9.140625" style="1"/>
    <col min="3073" max="3073" width="10.7109375" style="1" customWidth="1"/>
    <col min="3074" max="3074" width="15.7109375" style="1" customWidth="1"/>
    <col min="3075" max="3075" width="5.7109375" style="1" customWidth="1"/>
    <col min="3076" max="3077" width="6.7109375" style="1" customWidth="1"/>
    <col min="3078" max="3078" width="4.7109375" style="1" customWidth="1"/>
    <col min="3079" max="3079" width="6.7109375" style="1" customWidth="1"/>
    <col min="3080" max="3080" width="6.28515625" style="1" customWidth="1"/>
    <col min="3081" max="3081" width="6.7109375" style="1" customWidth="1"/>
    <col min="3082" max="3082" width="1.7109375" style="1" customWidth="1"/>
    <col min="3083" max="3083" width="10.7109375" style="1" customWidth="1"/>
    <col min="3084" max="3084" width="15.7109375" style="1" customWidth="1"/>
    <col min="3085" max="3085" width="5.7109375" style="1" customWidth="1"/>
    <col min="3086" max="3087" width="6.7109375" style="1" customWidth="1"/>
    <col min="3088" max="3088" width="4.7109375" style="1" customWidth="1"/>
    <col min="3089" max="3089" width="6.7109375" style="1" customWidth="1"/>
    <col min="3090" max="3090" width="6.28515625" style="1" customWidth="1"/>
    <col min="3091" max="3091" width="6.7109375" style="1" customWidth="1"/>
    <col min="3092" max="3328" width="9.140625" style="1"/>
    <col min="3329" max="3329" width="10.7109375" style="1" customWidth="1"/>
    <col min="3330" max="3330" width="15.7109375" style="1" customWidth="1"/>
    <col min="3331" max="3331" width="5.7109375" style="1" customWidth="1"/>
    <col min="3332" max="3333" width="6.7109375" style="1" customWidth="1"/>
    <col min="3334" max="3334" width="4.7109375" style="1" customWidth="1"/>
    <col min="3335" max="3335" width="6.7109375" style="1" customWidth="1"/>
    <col min="3336" max="3336" width="6.28515625" style="1" customWidth="1"/>
    <col min="3337" max="3337" width="6.7109375" style="1" customWidth="1"/>
    <col min="3338" max="3338" width="1.7109375" style="1" customWidth="1"/>
    <col min="3339" max="3339" width="10.7109375" style="1" customWidth="1"/>
    <col min="3340" max="3340" width="15.7109375" style="1" customWidth="1"/>
    <col min="3341" max="3341" width="5.7109375" style="1" customWidth="1"/>
    <col min="3342" max="3343" width="6.7109375" style="1" customWidth="1"/>
    <col min="3344" max="3344" width="4.7109375" style="1" customWidth="1"/>
    <col min="3345" max="3345" width="6.7109375" style="1" customWidth="1"/>
    <col min="3346" max="3346" width="6.28515625" style="1" customWidth="1"/>
    <col min="3347" max="3347" width="6.7109375" style="1" customWidth="1"/>
    <col min="3348" max="3584" width="9.140625" style="1"/>
    <col min="3585" max="3585" width="10.7109375" style="1" customWidth="1"/>
    <col min="3586" max="3586" width="15.7109375" style="1" customWidth="1"/>
    <col min="3587" max="3587" width="5.7109375" style="1" customWidth="1"/>
    <col min="3588" max="3589" width="6.7109375" style="1" customWidth="1"/>
    <col min="3590" max="3590" width="4.7109375" style="1" customWidth="1"/>
    <col min="3591" max="3591" width="6.7109375" style="1" customWidth="1"/>
    <col min="3592" max="3592" width="6.28515625" style="1" customWidth="1"/>
    <col min="3593" max="3593" width="6.7109375" style="1" customWidth="1"/>
    <col min="3594" max="3594" width="1.7109375" style="1" customWidth="1"/>
    <col min="3595" max="3595" width="10.7109375" style="1" customWidth="1"/>
    <col min="3596" max="3596" width="15.7109375" style="1" customWidth="1"/>
    <col min="3597" max="3597" width="5.7109375" style="1" customWidth="1"/>
    <col min="3598" max="3599" width="6.7109375" style="1" customWidth="1"/>
    <col min="3600" max="3600" width="4.7109375" style="1" customWidth="1"/>
    <col min="3601" max="3601" width="6.7109375" style="1" customWidth="1"/>
    <col min="3602" max="3602" width="6.28515625" style="1" customWidth="1"/>
    <col min="3603" max="3603" width="6.7109375" style="1" customWidth="1"/>
    <col min="3604" max="3840" width="9.140625" style="1"/>
    <col min="3841" max="3841" width="10.7109375" style="1" customWidth="1"/>
    <col min="3842" max="3842" width="15.7109375" style="1" customWidth="1"/>
    <col min="3843" max="3843" width="5.7109375" style="1" customWidth="1"/>
    <col min="3844" max="3845" width="6.7109375" style="1" customWidth="1"/>
    <col min="3846" max="3846" width="4.7109375" style="1" customWidth="1"/>
    <col min="3847" max="3847" width="6.7109375" style="1" customWidth="1"/>
    <col min="3848" max="3848" width="6.28515625" style="1" customWidth="1"/>
    <col min="3849" max="3849" width="6.7109375" style="1" customWidth="1"/>
    <col min="3850" max="3850" width="1.7109375" style="1" customWidth="1"/>
    <col min="3851" max="3851" width="10.7109375" style="1" customWidth="1"/>
    <col min="3852" max="3852" width="15.7109375" style="1" customWidth="1"/>
    <col min="3853" max="3853" width="5.7109375" style="1" customWidth="1"/>
    <col min="3854" max="3855" width="6.7109375" style="1" customWidth="1"/>
    <col min="3856" max="3856" width="4.7109375" style="1" customWidth="1"/>
    <col min="3857" max="3857" width="6.7109375" style="1" customWidth="1"/>
    <col min="3858" max="3858" width="6.28515625" style="1" customWidth="1"/>
    <col min="3859" max="3859" width="6.7109375" style="1" customWidth="1"/>
    <col min="3860" max="4096" width="9.140625" style="1"/>
    <col min="4097" max="4097" width="10.7109375" style="1" customWidth="1"/>
    <col min="4098" max="4098" width="15.7109375" style="1" customWidth="1"/>
    <col min="4099" max="4099" width="5.7109375" style="1" customWidth="1"/>
    <col min="4100" max="4101" width="6.7109375" style="1" customWidth="1"/>
    <col min="4102" max="4102" width="4.7109375" style="1" customWidth="1"/>
    <col min="4103" max="4103" width="6.7109375" style="1" customWidth="1"/>
    <col min="4104" max="4104" width="6.28515625" style="1" customWidth="1"/>
    <col min="4105" max="4105" width="6.7109375" style="1" customWidth="1"/>
    <col min="4106" max="4106" width="1.7109375" style="1" customWidth="1"/>
    <col min="4107" max="4107" width="10.7109375" style="1" customWidth="1"/>
    <col min="4108" max="4108" width="15.7109375" style="1" customWidth="1"/>
    <col min="4109" max="4109" width="5.7109375" style="1" customWidth="1"/>
    <col min="4110" max="4111" width="6.7109375" style="1" customWidth="1"/>
    <col min="4112" max="4112" width="4.7109375" style="1" customWidth="1"/>
    <col min="4113" max="4113" width="6.7109375" style="1" customWidth="1"/>
    <col min="4114" max="4114" width="6.28515625" style="1" customWidth="1"/>
    <col min="4115" max="4115" width="6.7109375" style="1" customWidth="1"/>
    <col min="4116" max="4352" width="9.140625" style="1"/>
    <col min="4353" max="4353" width="10.7109375" style="1" customWidth="1"/>
    <col min="4354" max="4354" width="15.7109375" style="1" customWidth="1"/>
    <col min="4355" max="4355" width="5.7109375" style="1" customWidth="1"/>
    <col min="4356" max="4357" width="6.7109375" style="1" customWidth="1"/>
    <col min="4358" max="4358" width="4.7109375" style="1" customWidth="1"/>
    <col min="4359" max="4359" width="6.7109375" style="1" customWidth="1"/>
    <col min="4360" max="4360" width="6.28515625" style="1" customWidth="1"/>
    <col min="4361" max="4361" width="6.7109375" style="1" customWidth="1"/>
    <col min="4362" max="4362" width="1.7109375" style="1" customWidth="1"/>
    <col min="4363" max="4363" width="10.7109375" style="1" customWidth="1"/>
    <col min="4364" max="4364" width="15.7109375" style="1" customWidth="1"/>
    <col min="4365" max="4365" width="5.7109375" style="1" customWidth="1"/>
    <col min="4366" max="4367" width="6.7109375" style="1" customWidth="1"/>
    <col min="4368" max="4368" width="4.7109375" style="1" customWidth="1"/>
    <col min="4369" max="4369" width="6.7109375" style="1" customWidth="1"/>
    <col min="4370" max="4370" width="6.28515625" style="1" customWidth="1"/>
    <col min="4371" max="4371" width="6.7109375" style="1" customWidth="1"/>
    <col min="4372" max="4608" width="9.140625" style="1"/>
    <col min="4609" max="4609" width="10.7109375" style="1" customWidth="1"/>
    <col min="4610" max="4610" width="15.7109375" style="1" customWidth="1"/>
    <col min="4611" max="4611" width="5.7109375" style="1" customWidth="1"/>
    <col min="4612" max="4613" width="6.7109375" style="1" customWidth="1"/>
    <col min="4614" max="4614" width="4.7109375" style="1" customWidth="1"/>
    <col min="4615" max="4615" width="6.7109375" style="1" customWidth="1"/>
    <col min="4616" max="4616" width="6.28515625" style="1" customWidth="1"/>
    <col min="4617" max="4617" width="6.7109375" style="1" customWidth="1"/>
    <col min="4618" max="4618" width="1.7109375" style="1" customWidth="1"/>
    <col min="4619" max="4619" width="10.7109375" style="1" customWidth="1"/>
    <col min="4620" max="4620" width="15.7109375" style="1" customWidth="1"/>
    <col min="4621" max="4621" width="5.7109375" style="1" customWidth="1"/>
    <col min="4622" max="4623" width="6.7109375" style="1" customWidth="1"/>
    <col min="4624" max="4624" width="4.7109375" style="1" customWidth="1"/>
    <col min="4625" max="4625" width="6.7109375" style="1" customWidth="1"/>
    <col min="4626" max="4626" width="6.28515625" style="1" customWidth="1"/>
    <col min="4627" max="4627" width="6.7109375" style="1" customWidth="1"/>
    <col min="4628" max="4864" width="9.140625" style="1"/>
    <col min="4865" max="4865" width="10.7109375" style="1" customWidth="1"/>
    <col min="4866" max="4866" width="15.7109375" style="1" customWidth="1"/>
    <col min="4867" max="4867" width="5.7109375" style="1" customWidth="1"/>
    <col min="4868" max="4869" width="6.7109375" style="1" customWidth="1"/>
    <col min="4870" max="4870" width="4.7109375" style="1" customWidth="1"/>
    <col min="4871" max="4871" width="6.7109375" style="1" customWidth="1"/>
    <col min="4872" max="4872" width="6.28515625" style="1" customWidth="1"/>
    <col min="4873" max="4873" width="6.7109375" style="1" customWidth="1"/>
    <col min="4874" max="4874" width="1.7109375" style="1" customWidth="1"/>
    <col min="4875" max="4875" width="10.7109375" style="1" customWidth="1"/>
    <col min="4876" max="4876" width="15.7109375" style="1" customWidth="1"/>
    <col min="4877" max="4877" width="5.7109375" style="1" customWidth="1"/>
    <col min="4878" max="4879" width="6.7109375" style="1" customWidth="1"/>
    <col min="4880" max="4880" width="4.7109375" style="1" customWidth="1"/>
    <col min="4881" max="4881" width="6.7109375" style="1" customWidth="1"/>
    <col min="4882" max="4882" width="6.28515625" style="1" customWidth="1"/>
    <col min="4883" max="4883" width="6.7109375" style="1" customWidth="1"/>
    <col min="4884" max="5120" width="9.140625" style="1"/>
    <col min="5121" max="5121" width="10.7109375" style="1" customWidth="1"/>
    <col min="5122" max="5122" width="15.7109375" style="1" customWidth="1"/>
    <col min="5123" max="5123" width="5.7109375" style="1" customWidth="1"/>
    <col min="5124" max="5125" width="6.7109375" style="1" customWidth="1"/>
    <col min="5126" max="5126" width="4.7109375" style="1" customWidth="1"/>
    <col min="5127" max="5127" width="6.7109375" style="1" customWidth="1"/>
    <col min="5128" max="5128" width="6.28515625" style="1" customWidth="1"/>
    <col min="5129" max="5129" width="6.7109375" style="1" customWidth="1"/>
    <col min="5130" max="5130" width="1.7109375" style="1" customWidth="1"/>
    <col min="5131" max="5131" width="10.7109375" style="1" customWidth="1"/>
    <col min="5132" max="5132" width="15.7109375" style="1" customWidth="1"/>
    <col min="5133" max="5133" width="5.7109375" style="1" customWidth="1"/>
    <col min="5134" max="5135" width="6.7109375" style="1" customWidth="1"/>
    <col min="5136" max="5136" width="4.7109375" style="1" customWidth="1"/>
    <col min="5137" max="5137" width="6.7109375" style="1" customWidth="1"/>
    <col min="5138" max="5138" width="6.28515625" style="1" customWidth="1"/>
    <col min="5139" max="5139" width="6.7109375" style="1" customWidth="1"/>
    <col min="5140" max="5376" width="9.140625" style="1"/>
    <col min="5377" max="5377" width="10.7109375" style="1" customWidth="1"/>
    <col min="5378" max="5378" width="15.7109375" style="1" customWidth="1"/>
    <col min="5379" max="5379" width="5.7109375" style="1" customWidth="1"/>
    <col min="5380" max="5381" width="6.7109375" style="1" customWidth="1"/>
    <col min="5382" max="5382" width="4.7109375" style="1" customWidth="1"/>
    <col min="5383" max="5383" width="6.7109375" style="1" customWidth="1"/>
    <col min="5384" max="5384" width="6.28515625" style="1" customWidth="1"/>
    <col min="5385" max="5385" width="6.7109375" style="1" customWidth="1"/>
    <col min="5386" max="5386" width="1.7109375" style="1" customWidth="1"/>
    <col min="5387" max="5387" width="10.7109375" style="1" customWidth="1"/>
    <col min="5388" max="5388" width="15.7109375" style="1" customWidth="1"/>
    <col min="5389" max="5389" width="5.7109375" style="1" customWidth="1"/>
    <col min="5390" max="5391" width="6.7109375" style="1" customWidth="1"/>
    <col min="5392" max="5392" width="4.7109375" style="1" customWidth="1"/>
    <col min="5393" max="5393" width="6.7109375" style="1" customWidth="1"/>
    <col min="5394" max="5394" width="6.28515625" style="1" customWidth="1"/>
    <col min="5395" max="5395" width="6.7109375" style="1" customWidth="1"/>
    <col min="5396" max="5632" width="9.140625" style="1"/>
    <col min="5633" max="5633" width="10.7109375" style="1" customWidth="1"/>
    <col min="5634" max="5634" width="15.7109375" style="1" customWidth="1"/>
    <col min="5635" max="5635" width="5.7109375" style="1" customWidth="1"/>
    <col min="5636" max="5637" width="6.7109375" style="1" customWidth="1"/>
    <col min="5638" max="5638" width="4.7109375" style="1" customWidth="1"/>
    <col min="5639" max="5639" width="6.7109375" style="1" customWidth="1"/>
    <col min="5640" max="5640" width="6.28515625" style="1" customWidth="1"/>
    <col min="5641" max="5641" width="6.7109375" style="1" customWidth="1"/>
    <col min="5642" max="5642" width="1.7109375" style="1" customWidth="1"/>
    <col min="5643" max="5643" width="10.7109375" style="1" customWidth="1"/>
    <col min="5644" max="5644" width="15.7109375" style="1" customWidth="1"/>
    <col min="5645" max="5645" width="5.7109375" style="1" customWidth="1"/>
    <col min="5646" max="5647" width="6.7109375" style="1" customWidth="1"/>
    <col min="5648" max="5648" width="4.7109375" style="1" customWidth="1"/>
    <col min="5649" max="5649" width="6.7109375" style="1" customWidth="1"/>
    <col min="5650" max="5650" width="6.28515625" style="1" customWidth="1"/>
    <col min="5651" max="5651" width="6.7109375" style="1" customWidth="1"/>
    <col min="5652" max="5888" width="9.140625" style="1"/>
    <col min="5889" max="5889" width="10.7109375" style="1" customWidth="1"/>
    <col min="5890" max="5890" width="15.7109375" style="1" customWidth="1"/>
    <col min="5891" max="5891" width="5.7109375" style="1" customWidth="1"/>
    <col min="5892" max="5893" width="6.7109375" style="1" customWidth="1"/>
    <col min="5894" max="5894" width="4.7109375" style="1" customWidth="1"/>
    <col min="5895" max="5895" width="6.7109375" style="1" customWidth="1"/>
    <col min="5896" max="5896" width="6.28515625" style="1" customWidth="1"/>
    <col min="5897" max="5897" width="6.7109375" style="1" customWidth="1"/>
    <col min="5898" max="5898" width="1.7109375" style="1" customWidth="1"/>
    <col min="5899" max="5899" width="10.7109375" style="1" customWidth="1"/>
    <col min="5900" max="5900" width="15.7109375" style="1" customWidth="1"/>
    <col min="5901" max="5901" width="5.7109375" style="1" customWidth="1"/>
    <col min="5902" max="5903" width="6.7109375" style="1" customWidth="1"/>
    <col min="5904" max="5904" width="4.7109375" style="1" customWidth="1"/>
    <col min="5905" max="5905" width="6.7109375" style="1" customWidth="1"/>
    <col min="5906" max="5906" width="6.28515625" style="1" customWidth="1"/>
    <col min="5907" max="5907" width="6.7109375" style="1" customWidth="1"/>
    <col min="5908" max="6144" width="9.140625" style="1"/>
    <col min="6145" max="6145" width="10.7109375" style="1" customWidth="1"/>
    <col min="6146" max="6146" width="15.7109375" style="1" customWidth="1"/>
    <col min="6147" max="6147" width="5.7109375" style="1" customWidth="1"/>
    <col min="6148" max="6149" width="6.7109375" style="1" customWidth="1"/>
    <col min="6150" max="6150" width="4.7109375" style="1" customWidth="1"/>
    <col min="6151" max="6151" width="6.7109375" style="1" customWidth="1"/>
    <col min="6152" max="6152" width="6.28515625" style="1" customWidth="1"/>
    <col min="6153" max="6153" width="6.7109375" style="1" customWidth="1"/>
    <col min="6154" max="6154" width="1.7109375" style="1" customWidth="1"/>
    <col min="6155" max="6155" width="10.7109375" style="1" customWidth="1"/>
    <col min="6156" max="6156" width="15.7109375" style="1" customWidth="1"/>
    <col min="6157" max="6157" width="5.7109375" style="1" customWidth="1"/>
    <col min="6158" max="6159" width="6.7109375" style="1" customWidth="1"/>
    <col min="6160" max="6160" width="4.7109375" style="1" customWidth="1"/>
    <col min="6161" max="6161" width="6.7109375" style="1" customWidth="1"/>
    <col min="6162" max="6162" width="6.28515625" style="1" customWidth="1"/>
    <col min="6163" max="6163" width="6.7109375" style="1" customWidth="1"/>
    <col min="6164" max="6400" width="9.140625" style="1"/>
    <col min="6401" max="6401" width="10.7109375" style="1" customWidth="1"/>
    <col min="6402" max="6402" width="15.7109375" style="1" customWidth="1"/>
    <col min="6403" max="6403" width="5.7109375" style="1" customWidth="1"/>
    <col min="6404" max="6405" width="6.7109375" style="1" customWidth="1"/>
    <col min="6406" max="6406" width="4.7109375" style="1" customWidth="1"/>
    <col min="6407" max="6407" width="6.7109375" style="1" customWidth="1"/>
    <col min="6408" max="6408" width="6.28515625" style="1" customWidth="1"/>
    <col min="6409" max="6409" width="6.7109375" style="1" customWidth="1"/>
    <col min="6410" max="6410" width="1.7109375" style="1" customWidth="1"/>
    <col min="6411" max="6411" width="10.7109375" style="1" customWidth="1"/>
    <col min="6412" max="6412" width="15.7109375" style="1" customWidth="1"/>
    <col min="6413" max="6413" width="5.7109375" style="1" customWidth="1"/>
    <col min="6414" max="6415" width="6.7109375" style="1" customWidth="1"/>
    <col min="6416" max="6416" width="4.7109375" style="1" customWidth="1"/>
    <col min="6417" max="6417" width="6.7109375" style="1" customWidth="1"/>
    <col min="6418" max="6418" width="6.28515625" style="1" customWidth="1"/>
    <col min="6419" max="6419" width="6.7109375" style="1" customWidth="1"/>
    <col min="6420" max="6656" width="9.140625" style="1"/>
    <col min="6657" max="6657" width="10.7109375" style="1" customWidth="1"/>
    <col min="6658" max="6658" width="15.7109375" style="1" customWidth="1"/>
    <col min="6659" max="6659" width="5.7109375" style="1" customWidth="1"/>
    <col min="6660" max="6661" width="6.7109375" style="1" customWidth="1"/>
    <col min="6662" max="6662" width="4.7109375" style="1" customWidth="1"/>
    <col min="6663" max="6663" width="6.7109375" style="1" customWidth="1"/>
    <col min="6664" max="6664" width="6.28515625" style="1" customWidth="1"/>
    <col min="6665" max="6665" width="6.7109375" style="1" customWidth="1"/>
    <col min="6666" max="6666" width="1.7109375" style="1" customWidth="1"/>
    <col min="6667" max="6667" width="10.7109375" style="1" customWidth="1"/>
    <col min="6668" max="6668" width="15.7109375" style="1" customWidth="1"/>
    <col min="6669" max="6669" width="5.7109375" style="1" customWidth="1"/>
    <col min="6670" max="6671" width="6.7109375" style="1" customWidth="1"/>
    <col min="6672" max="6672" width="4.7109375" style="1" customWidth="1"/>
    <col min="6673" max="6673" width="6.7109375" style="1" customWidth="1"/>
    <col min="6674" max="6674" width="6.28515625" style="1" customWidth="1"/>
    <col min="6675" max="6675" width="6.7109375" style="1" customWidth="1"/>
    <col min="6676" max="6912" width="9.140625" style="1"/>
    <col min="6913" max="6913" width="10.7109375" style="1" customWidth="1"/>
    <col min="6914" max="6914" width="15.7109375" style="1" customWidth="1"/>
    <col min="6915" max="6915" width="5.7109375" style="1" customWidth="1"/>
    <col min="6916" max="6917" width="6.7109375" style="1" customWidth="1"/>
    <col min="6918" max="6918" width="4.7109375" style="1" customWidth="1"/>
    <col min="6919" max="6919" width="6.7109375" style="1" customWidth="1"/>
    <col min="6920" max="6920" width="6.28515625" style="1" customWidth="1"/>
    <col min="6921" max="6921" width="6.7109375" style="1" customWidth="1"/>
    <col min="6922" max="6922" width="1.7109375" style="1" customWidth="1"/>
    <col min="6923" max="6923" width="10.7109375" style="1" customWidth="1"/>
    <col min="6924" max="6924" width="15.7109375" style="1" customWidth="1"/>
    <col min="6925" max="6925" width="5.7109375" style="1" customWidth="1"/>
    <col min="6926" max="6927" width="6.7109375" style="1" customWidth="1"/>
    <col min="6928" max="6928" width="4.7109375" style="1" customWidth="1"/>
    <col min="6929" max="6929" width="6.7109375" style="1" customWidth="1"/>
    <col min="6930" max="6930" width="6.28515625" style="1" customWidth="1"/>
    <col min="6931" max="6931" width="6.7109375" style="1" customWidth="1"/>
    <col min="6932" max="7168" width="9.140625" style="1"/>
    <col min="7169" max="7169" width="10.7109375" style="1" customWidth="1"/>
    <col min="7170" max="7170" width="15.7109375" style="1" customWidth="1"/>
    <col min="7171" max="7171" width="5.7109375" style="1" customWidth="1"/>
    <col min="7172" max="7173" width="6.7109375" style="1" customWidth="1"/>
    <col min="7174" max="7174" width="4.7109375" style="1" customWidth="1"/>
    <col min="7175" max="7175" width="6.7109375" style="1" customWidth="1"/>
    <col min="7176" max="7176" width="6.28515625" style="1" customWidth="1"/>
    <col min="7177" max="7177" width="6.7109375" style="1" customWidth="1"/>
    <col min="7178" max="7178" width="1.7109375" style="1" customWidth="1"/>
    <col min="7179" max="7179" width="10.7109375" style="1" customWidth="1"/>
    <col min="7180" max="7180" width="15.7109375" style="1" customWidth="1"/>
    <col min="7181" max="7181" width="5.7109375" style="1" customWidth="1"/>
    <col min="7182" max="7183" width="6.7109375" style="1" customWidth="1"/>
    <col min="7184" max="7184" width="4.7109375" style="1" customWidth="1"/>
    <col min="7185" max="7185" width="6.7109375" style="1" customWidth="1"/>
    <col min="7186" max="7186" width="6.28515625" style="1" customWidth="1"/>
    <col min="7187" max="7187" width="6.7109375" style="1" customWidth="1"/>
    <col min="7188" max="7424" width="9.140625" style="1"/>
    <col min="7425" max="7425" width="10.7109375" style="1" customWidth="1"/>
    <col min="7426" max="7426" width="15.7109375" style="1" customWidth="1"/>
    <col min="7427" max="7427" width="5.7109375" style="1" customWidth="1"/>
    <col min="7428" max="7429" width="6.7109375" style="1" customWidth="1"/>
    <col min="7430" max="7430" width="4.7109375" style="1" customWidth="1"/>
    <col min="7431" max="7431" width="6.7109375" style="1" customWidth="1"/>
    <col min="7432" max="7432" width="6.28515625" style="1" customWidth="1"/>
    <col min="7433" max="7433" width="6.7109375" style="1" customWidth="1"/>
    <col min="7434" max="7434" width="1.7109375" style="1" customWidth="1"/>
    <col min="7435" max="7435" width="10.7109375" style="1" customWidth="1"/>
    <col min="7436" max="7436" width="15.7109375" style="1" customWidth="1"/>
    <col min="7437" max="7437" width="5.7109375" style="1" customWidth="1"/>
    <col min="7438" max="7439" width="6.7109375" style="1" customWidth="1"/>
    <col min="7440" max="7440" width="4.7109375" style="1" customWidth="1"/>
    <col min="7441" max="7441" width="6.7109375" style="1" customWidth="1"/>
    <col min="7442" max="7442" width="6.28515625" style="1" customWidth="1"/>
    <col min="7443" max="7443" width="6.7109375" style="1" customWidth="1"/>
    <col min="7444" max="7680" width="9.140625" style="1"/>
    <col min="7681" max="7681" width="10.7109375" style="1" customWidth="1"/>
    <col min="7682" max="7682" width="15.7109375" style="1" customWidth="1"/>
    <col min="7683" max="7683" width="5.7109375" style="1" customWidth="1"/>
    <col min="7684" max="7685" width="6.7109375" style="1" customWidth="1"/>
    <col min="7686" max="7686" width="4.7109375" style="1" customWidth="1"/>
    <col min="7687" max="7687" width="6.7109375" style="1" customWidth="1"/>
    <col min="7688" max="7688" width="6.28515625" style="1" customWidth="1"/>
    <col min="7689" max="7689" width="6.7109375" style="1" customWidth="1"/>
    <col min="7690" max="7690" width="1.7109375" style="1" customWidth="1"/>
    <col min="7691" max="7691" width="10.7109375" style="1" customWidth="1"/>
    <col min="7692" max="7692" width="15.7109375" style="1" customWidth="1"/>
    <col min="7693" max="7693" width="5.7109375" style="1" customWidth="1"/>
    <col min="7694" max="7695" width="6.7109375" style="1" customWidth="1"/>
    <col min="7696" max="7696" width="4.7109375" style="1" customWidth="1"/>
    <col min="7697" max="7697" width="6.7109375" style="1" customWidth="1"/>
    <col min="7698" max="7698" width="6.28515625" style="1" customWidth="1"/>
    <col min="7699" max="7699" width="6.7109375" style="1" customWidth="1"/>
    <col min="7700" max="7936" width="9.140625" style="1"/>
    <col min="7937" max="7937" width="10.7109375" style="1" customWidth="1"/>
    <col min="7938" max="7938" width="15.7109375" style="1" customWidth="1"/>
    <col min="7939" max="7939" width="5.7109375" style="1" customWidth="1"/>
    <col min="7940" max="7941" width="6.7109375" style="1" customWidth="1"/>
    <col min="7942" max="7942" width="4.7109375" style="1" customWidth="1"/>
    <col min="7943" max="7943" width="6.7109375" style="1" customWidth="1"/>
    <col min="7944" max="7944" width="6.28515625" style="1" customWidth="1"/>
    <col min="7945" max="7945" width="6.7109375" style="1" customWidth="1"/>
    <col min="7946" max="7946" width="1.7109375" style="1" customWidth="1"/>
    <col min="7947" max="7947" width="10.7109375" style="1" customWidth="1"/>
    <col min="7948" max="7948" width="15.7109375" style="1" customWidth="1"/>
    <col min="7949" max="7949" width="5.7109375" style="1" customWidth="1"/>
    <col min="7950" max="7951" width="6.7109375" style="1" customWidth="1"/>
    <col min="7952" max="7952" width="4.7109375" style="1" customWidth="1"/>
    <col min="7953" max="7953" width="6.7109375" style="1" customWidth="1"/>
    <col min="7954" max="7954" width="6.28515625" style="1" customWidth="1"/>
    <col min="7955" max="7955" width="6.7109375" style="1" customWidth="1"/>
    <col min="7956" max="8192" width="9.140625" style="1"/>
    <col min="8193" max="8193" width="10.7109375" style="1" customWidth="1"/>
    <col min="8194" max="8194" width="15.7109375" style="1" customWidth="1"/>
    <col min="8195" max="8195" width="5.7109375" style="1" customWidth="1"/>
    <col min="8196" max="8197" width="6.7109375" style="1" customWidth="1"/>
    <col min="8198" max="8198" width="4.7109375" style="1" customWidth="1"/>
    <col min="8199" max="8199" width="6.7109375" style="1" customWidth="1"/>
    <col min="8200" max="8200" width="6.28515625" style="1" customWidth="1"/>
    <col min="8201" max="8201" width="6.7109375" style="1" customWidth="1"/>
    <col min="8202" max="8202" width="1.7109375" style="1" customWidth="1"/>
    <col min="8203" max="8203" width="10.7109375" style="1" customWidth="1"/>
    <col min="8204" max="8204" width="15.7109375" style="1" customWidth="1"/>
    <col min="8205" max="8205" width="5.7109375" style="1" customWidth="1"/>
    <col min="8206" max="8207" width="6.7109375" style="1" customWidth="1"/>
    <col min="8208" max="8208" width="4.7109375" style="1" customWidth="1"/>
    <col min="8209" max="8209" width="6.7109375" style="1" customWidth="1"/>
    <col min="8210" max="8210" width="6.28515625" style="1" customWidth="1"/>
    <col min="8211" max="8211" width="6.7109375" style="1" customWidth="1"/>
    <col min="8212" max="8448" width="9.140625" style="1"/>
    <col min="8449" max="8449" width="10.7109375" style="1" customWidth="1"/>
    <col min="8450" max="8450" width="15.7109375" style="1" customWidth="1"/>
    <col min="8451" max="8451" width="5.7109375" style="1" customWidth="1"/>
    <col min="8452" max="8453" width="6.7109375" style="1" customWidth="1"/>
    <col min="8454" max="8454" width="4.7109375" style="1" customWidth="1"/>
    <col min="8455" max="8455" width="6.7109375" style="1" customWidth="1"/>
    <col min="8456" max="8456" width="6.28515625" style="1" customWidth="1"/>
    <col min="8457" max="8457" width="6.7109375" style="1" customWidth="1"/>
    <col min="8458" max="8458" width="1.7109375" style="1" customWidth="1"/>
    <col min="8459" max="8459" width="10.7109375" style="1" customWidth="1"/>
    <col min="8460" max="8460" width="15.7109375" style="1" customWidth="1"/>
    <col min="8461" max="8461" width="5.7109375" style="1" customWidth="1"/>
    <col min="8462" max="8463" width="6.7109375" style="1" customWidth="1"/>
    <col min="8464" max="8464" width="4.7109375" style="1" customWidth="1"/>
    <col min="8465" max="8465" width="6.7109375" style="1" customWidth="1"/>
    <col min="8466" max="8466" width="6.28515625" style="1" customWidth="1"/>
    <col min="8467" max="8467" width="6.7109375" style="1" customWidth="1"/>
    <col min="8468" max="8704" width="9.140625" style="1"/>
    <col min="8705" max="8705" width="10.7109375" style="1" customWidth="1"/>
    <col min="8706" max="8706" width="15.7109375" style="1" customWidth="1"/>
    <col min="8707" max="8707" width="5.7109375" style="1" customWidth="1"/>
    <col min="8708" max="8709" width="6.7109375" style="1" customWidth="1"/>
    <col min="8710" max="8710" width="4.7109375" style="1" customWidth="1"/>
    <col min="8711" max="8711" width="6.7109375" style="1" customWidth="1"/>
    <col min="8712" max="8712" width="6.28515625" style="1" customWidth="1"/>
    <col min="8713" max="8713" width="6.7109375" style="1" customWidth="1"/>
    <col min="8714" max="8714" width="1.7109375" style="1" customWidth="1"/>
    <col min="8715" max="8715" width="10.7109375" style="1" customWidth="1"/>
    <col min="8716" max="8716" width="15.7109375" style="1" customWidth="1"/>
    <col min="8717" max="8717" width="5.7109375" style="1" customWidth="1"/>
    <col min="8718" max="8719" width="6.7109375" style="1" customWidth="1"/>
    <col min="8720" max="8720" width="4.7109375" style="1" customWidth="1"/>
    <col min="8721" max="8721" width="6.7109375" style="1" customWidth="1"/>
    <col min="8722" max="8722" width="6.28515625" style="1" customWidth="1"/>
    <col min="8723" max="8723" width="6.7109375" style="1" customWidth="1"/>
    <col min="8724" max="8960" width="9.140625" style="1"/>
    <col min="8961" max="8961" width="10.7109375" style="1" customWidth="1"/>
    <col min="8962" max="8962" width="15.7109375" style="1" customWidth="1"/>
    <col min="8963" max="8963" width="5.7109375" style="1" customWidth="1"/>
    <col min="8964" max="8965" width="6.7109375" style="1" customWidth="1"/>
    <col min="8966" max="8966" width="4.7109375" style="1" customWidth="1"/>
    <col min="8967" max="8967" width="6.7109375" style="1" customWidth="1"/>
    <col min="8968" max="8968" width="6.28515625" style="1" customWidth="1"/>
    <col min="8969" max="8969" width="6.7109375" style="1" customWidth="1"/>
    <col min="8970" max="8970" width="1.7109375" style="1" customWidth="1"/>
    <col min="8971" max="8971" width="10.7109375" style="1" customWidth="1"/>
    <col min="8972" max="8972" width="15.7109375" style="1" customWidth="1"/>
    <col min="8973" max="8973" width="5.7109375" style="1" customWidth="1"/>
    <col min="8974" max="8975" width="6.7109375" style="1" customWidth="1"/>
    <col min="8976" max="8976" width="4.7109375" style="1" customWidth="1"/>
    <col min="8977" max="8977" width="6.7109375" style="1" customWidth="1"/>
    <col min="8978" max="8978" width="6.28515625" style="1" customWidth="1"/>
    <col min="8979" max="8979" width="6.7109375" style="1" customWidth="1"/>
    <col min="8980" max="9216" width="9.140625" style="1"/>
    <col min="9217" max="9217" width="10.7109375" style="1" customWidth="1"/>
    <col min="9218" max="9218" width="15.7109375" style="1" customWidth="1"/>
    <col min="9219" max="9219" width="5.7109375" style="1" customWidth="1"/>
    <col min="9220" max="9221" width="6.7109375" style="1" customWidth="1"/>
    <col min="9222" max="9222" width="4.7109375" style="1" customWidth="1"/>
    <col min="9223" max="9223" width="6.7109375" style="1" customWidth="1"/>
    <col min="9224" max="9224" width="6.28515625" style="1" customWidth="1"/>
    <col min="9225" max="9225" width="6.7109375" style="1" customWidth="1"/>
    <col min="9226" max="9226" width="1.7109375" style="1" customWidth="1"/>
    <col min="9227" max="9227" width="10.7109375" style="1" customWidth="1"/>
    <col min="9228" max="9228" width="15.7109375" style="1" customWidth="1"/>
    <col min="9229" max="9229" width="5.7109375" style="1" customWidth="1"/>
    <col min="9230" max="9231" width="6.7109375" style="1" customWidth="1"/>
    <col min="9232" max="9232" width="4.7109375" style="1" customWidth="1"/>
    <col min="9233" max="9233" width="6.7109375" style="1" customWidth="1"/>
    <col min="9234" max="9234" width="6.28515625" style="1" customWidth="1"/>
    <col min="9235" max="9235" width="6.7109375" style="1" customWidth="1"/>
    <col min="9236" max="9472" width="9.140625" style="1"/>
    <col min="9473" max="9473" width="10.7109375" style="1" customWidth="1"/>
    <col min="9474" max="9474" width="15.7109375" style="1" customWidth="1"/>
    <col min="9475" max="9475" width="5.7109375" style="1" customWidth="1"/>
    <col min="9476" max="9477" width="6.7109375" style="1" customWidth="1"/>
    <col min="9478" max="9478" width="4.7109375" style="1" customWidth="1"/>
    <col min="9479" max="9479" width="6.7109375" style="1" customWidth="1"/>
    <col min="9480" max="9480" width="6.28515625" style="1" customWidth="1"/>
    <col min="9481" max="9481" width="6.7109375" style="1" customWidth="1"/>
    <col min="9482" max="9482" width="1.7109375" style="1" customWidth="1"/>
    <col min="9483" max="9483" width="10.7109375" style="1" customWidth="1"/>
    <col min="9484" max="9484" width="15.7109375" style="1" customWidth="1"/>
    <col min="9485" max="9485" width="5.7109375" style="1" customWidth="1"/>
    <col min="9486" max="9487" width="6.7109375" style="1" customWidth="1"/>
    <col min="9488" max="9488" width="4.7109375" style="1" customWidth="1"/>
    <col min="9489" max="9489" width="6.7109375" style="1" customWidth="1"/>
    <col min="9490" max="9490" width="6.28515625" style="1" customWidth="1"/>
    <col min="9491" max="9491" width="6.7109375" style="1" customWidth="1"/>
    <col min="9492" max="9728" width="9.140625" style="1"/>
    <col min="9729" max="9729" width="10.7109375" style="1" customWidth="1"/>
    <col min="9730" max="9730" width="15.7109375" style="1" customWidth="1"/>
    <col min="9731" max="9731" width="5.7109375" style="1" customWidth="1"/>
    <col min="9732" max="9733" width="6.7109375" style="1" customWidth="1"/>
    <col min="9734" max="9734" width="4.7109375" style="1" customWidth="1"/>
    <col min="9735" max="9735" width="6.7109375" style="1" customWidth="1"/>
    <col min="9736" max="9736" width="6.28515625" style="1" customWidth="1"/>
    <col min="9737" max="9737" width="6.7109375" style="1" customWidth="1"/>
    <col min="9738" max="9738" width="1.7109375" style="1" customWidth="1"/>
    <col min="9739" max="9739" width="10.7109375" style="1" customWidth="1"/>
    <col min="9740" max="9740" width="15.7109375" style="1" customWidth="1"/>
    <col min="9741" max="9741" width="5.7109375" style="1" customWidth="1"/>
    <col min="9742" max="9743" width="6.7109375" style="1" customWidth="1"/>
    <col min="9744" max="9744" width="4.7109375" style="1" customWidth="1"/>
    <col min="9745" max="9745" width="6.7109375" style="1" customWidth="1"/>
    <col min="9746" max="9746" width="6.28515625" style="1" customWidth="1"/>
    <col min="9747" max="9747" width="6.7109375" style="1" customWidth="1"/>
    <col min="9748" max="9984" width="9.140625" style="1"/>
    <col min="9985" max="9985" width="10.7109375" style="1" customWidth="1"/>
    <col min="9986" max="9986" width="15.7109375" style="1" customWidth="1"/>
    <col min="9987" max="9987" width="5.7109375" style="1" customWidth="1"/>
    <col min="9988" max="9989" width="6.7109375" style="1" customWidth="1"/>
    <col min="9990" max="9990" width="4.7109375" style="1" customWidth="1"/>
    <col min="9991" max="9991" width="6.7109375" style="1" customWidth="1"/>
    <col min="9992" max="9992" width="6.28515625" style="1" customWidth="1"/>
    <col min="9993" max="9993" width="6.7109375" style="1" customWidth="1"/>
    <col min="9994" max="9994" width="1.7109375" style="1" customWidth="1"/>
    <col min="9995" max="9995" width="10.7109375" style="1" customWidth="1"/>
    <col min="9996" max="9996" width="15.7109375" style="1" customWidth="1"/>
    <col min="9997" max="9997" width="5.7109375" style="1" customWidth="1"/>
    <col min="9998" max="9999" width="6.7109375" style="1" customWidth="1"/>
    <col min="10000" max="10000" width="4.7109375" style="1" customWidth="1"/>
    <col min="10001" max="10001" width="6.7109375" style="1" customWidth="1"/>
    <col min="10002" max="10002" width="6.28515625" style="1" customWidth="1"/>
    <col min="10003" max="10003" width="6.7109375" style="1" customWidth="1"/>
    <col min="10004" max="10240" width="9.140625" style="1"/>
    <col min="10241" max="10241" width="10.7109375" style="1" customWidth="1"/>
    <col min="10242" max="10242" width="15.7109375" style="1" customWidth="1"/>
    <col min="10243" max="10243" width="5.7109375" style="1" customWidth="1"/>
    <col min="10244" max="10245" width="6.7109375" style="1" customWidth="1"/>
    <col min="10246" max="10246" width="4.7109375" style="1" customWidth="1"/>
    <col min="10247" max="10247" width="6.7109375" style="1" customWidth="1"/>
    <col min="10248" max="10248" width="6.28515625" style="1" customWidth="1"/>
    <col min="10249" max="10249" width="6.7109375" style="1" customWidth="1"/>
    <col min="10250" max="10250" width="1.7109375" style="1" customWidth="1"/>
    <col min="10251" max="10251" width="10.7109375" style="1" customWidth="1"/>
    <col min="10252" max="10252" width="15.7109375" style="1" customWidth="1"/>
    <col min="10253" max="10253" width="5.7109375" style="1" customWidth="1"/>
    <col min="10254" max="10255" width="6.7109375" style="1" customWidth="1"/>
    <col min="10256" max="10256" width="4.7109375" style="1" customWidth="1"/>
    <col min="10257" max="10257" width="6.7109375" style="1" customWidth="1"/>
    <col min="10258" max="10258" width="6.28515625" style="1" customWidth="1"/>
    <col min="10259" max="10259" width="6.7109375" style="1" customWidth="1"/>
    <col min="10260" max="10496" width="9.140625" style="1"/>
    <col min="10497" max="10497" width="10.7109375" style="1" customWidth="1"/>
    <col min="10498" max="10498" width="15.7109375" style="1" customWidth="1"/>
    <col min="10499" max="10499" width="5.7109375" style="1" customWidth="1"/>
    <col min="10500" max="10501" width="6.7109375" style="1" customWidth="1"/>
    <col min="10502" max="10502" width="4.7109375" style="1" customWidth="1"/>
    <col min="10503" max="10503" width="6.7109375" style="1" customWidth="1"/>
    <col min="10504" max="10504" width="6.28515625" style="1" customWidth="1"/>
    <col min="10505" max="10505" width="6.7109375" style="1" customWidth="1"/>
    <col min="10506" max="10506" width="1.7109375" style="1" customWidth="1"/>
    <col min="10507" max="10507" width="10.7109375" style="1" customWidth="1"/>
    <col min="10508" max="10508" width="15.7109375" style="1" customWidth="1"/>
    <col min="10509" max="10509" width="5.7109375" style="1" customWidth="1"/>
    <col min="10510" max="10511" width="6.7109375" style="1" customWidth="1"/>
    <col min="10512" max="10512" width="4.7109375" style="1" customWidth="1"/>
    <col min="10513" max="10513" width="6.7109375" style="1" customWidth="1"/>
    <col min="10514" max="10514" width="6.28515625" style="1" customWidth="1"/>
    <col min="10515" max="10515" width="6.7109375" style="1" customWidth="1"/>
    <col min="10516" max="10752" width="9.140625" style="1"/>
    <col min="10753" max="10753" width="10.7109375" style="1" customWidth="1"/>
    <col min="10754" max="10754" width="15.7109375" style="1" customWidth="1"/>
    <col min="10755" max="10755" width="5.7109375" style="1" customWidth="1"/>
    <col min="10756" max="10757" width="6.7109375" style="1" customWidth="1"/>
    <col min="10758" max="10758" width="4.7109375" style="1" customWidth="1"/>
    <col min="10759" max="10759" width="6.7109375" style="1" customWidth="1"/>
    <col min="10760" max="10760" width="6.28515625" style="1" customWidth="1"/>
    <col min="10761" max="10761" width="6.7109375" style="1" customWidth="1"/>
    <col min="10762" max="10762" width="1.7109375" style="1" customWidth="1"/>
    <col min="10763" max="10763" width="10.7109375" style="1" customWidth="1"/>
    <col min="10764" max="10764" width="15.7109375" style="1" customWidth="1"/>
    <col min="10765" max="10765" width="5.7109375" style="1" customWidth="1"/>
    <col min="10766" max="10767" width="6.7109375" style="1" customWidth="1"/>
    <col min="10768" max="10768" width="4.7109375" style="1" customWidth="1"/>
    <col min="10769" max="10769" width="6.7109375" style="1" customWidth="1"/>
    <col min="10770" max="10770" width="6.28515625" style="1" customWidth="1"/>
    <col min="10771" max="10771" width="6.7109375" style="1" customWidth="1"/>
    <col min="10772" max="11008" width="9.140625" style="1"/>
    <col min="11009" max="11009" width="10.7109375" style="1" customWidth="1"/>
    <col min="11010" max="11010" width="15.7109375" style="1" customWidth="1"/>
    <col min="11011" max="11011" width="5.7109375" style="1" customWidth="1"/>
    <col min="11012" max="11013" width="6.7109375" style="1" customWidth="1"/>
    <col min="11014" max="11014" width="4.7109375" style="1" customWidth="1"/>
    <col min="11015" max="11015" width="6.7109375" style="1" customWidth="1"/>
    <col min="11016" max="11016" width="6.28515625" style="1" customWidth="1"/>
    <col min="11017" max="11017" width="6.7109375" style="1" customWidth="1"/>
    <col min="11018" max="11018" width="1.7109375" style="1" customWidth="1"/>
    <col min="11019" max="11019" width="10.7109375" style="1" customWidth="1"/>
    <col min="11020" max="11020" width="15.7109375" style="1" customWidth="1"/>
    <col min="11021" max="11021" width="5.7109375" style="1" customWidth="1"/>
    <col min="11022" max="11023" width="6.7109375" style="1" customWidth="1"/>
    <col min="11024" max="11024" width="4.7109375" style="1" customWidth="1"/>
    <col min="11025" max="11025" width="6.7109375" style="1" customWidth="1"/>
    <col min="11026" max="11026" width="6.28515625" style="1" customWidth="1"/>
    <col min="11027" max="11027" width="6.7109375" style="1" customWidth="1"/>
    <col min="11028" max="11264" width="9.140625" style="1"/>
    <col min="11265" max="11265" width="10.7109375" style="1" customWidth="1"/>
    <col min="11266" max="11266" width="15.7109375" style="1" customWidth="1"/>
    <col min="11267" max="11267" width="5.7109375" style="1" customWidth="1"/>
    <col min="11268" max="11269" width="6.7109375" style="1" customWidth="1"/>
    <col min="11270" max="11270" width="4.7109375" style="1" customWidth="1"/>
    <col min="11271" max="11271" width="6.7109375" style="1" customWidth="1"/>
    <col min="11272" max="11272" width="6.28515625" style="1" customWidth="1"/>
    <col min="11273" max="11273" width="6.7109375" style="1" customWidth="1"/>
    <col min="11274" max="11274" width="1.7109375" style="1" customWidth="1"/>
    <col min="11275" max="11275" width="10.7109375" style="1" customWidth="1"/>
    <col min="11276" max="11276" width="15.7109375" style="1" customWidth="1"/>
    <col min="11277" max="11277" width="5.7109375" style="1" customWidth="1"/>
    <col min="11278" max="11279" width="6.7109375" style="1" customWidth="1"/>
    <col min="11280" max="11280" width="4.7109375" style="1" customWidth="1"/>
    <col min="11281" max="11281" width="6.7109375" style="1" customWidth="1"/>
    <col min="11282" max="11282" width="6.28515625" style="1" customWidth="1"/>
    <col min="11283" max="11283" width="6.7109375" style="1" customWidth="1"/>
    <col min="11284" max="11520" width="9.140625" style="1"/>
    <col min="11521" max="11521" width="10.7109375" style="1" customWidth="1"/>
    <col min="11522" max="11522" width="15.7109375" style="1" customWidth="1"/>
    <col min="11523" max="11523" width="5.7109375" style="1" customWidth="1"/>
    <col min="11524" max="11525" width="6.7109375" style="1" customWidth="1"/>
    <col min="11526" max="11526" width="4.7109375" style="1" customWidth="1"/>
    <col min="11527" max="11527" width="6.7109375" style="1" customWidth="1"/>
    <col min="11528" max="11528" width="6.28515625" style="1" customWidth="1"/>
    <col min="11529" max="11529" width="6.7109375" style="1" customWidth="1"/>
    <col min="11530" max="11530" width="1.7109375" style="1" customWidth="1"/>
    <col min="11531" max="11531" width="10.7109375" style="1" customWidth="1"/>
    <col min="11532" max="11532" width="15.7109375" style="1" customWidth="1"/>
    <col min="11533" max="11533" width="5.7109375" style="1" customWidth="1"/>
    <col min="11534" max="11535" width="6.7109375" style="1" customWidth="1"/>
    <col min="11536" max="11536" width="4.7109375" style="1" customWidth="1"/>
    <col min="11537" max="11537" width="6.7109375" style="1" customWidth="1"/>
    <col min="11538" max="11538" width="6.28515625" style="1" customWidth="1"/>
    <col min="11539" max="11539" width="6.7109375" style="1" customWidth="1"/>
    <col min="11540" max="11776" width="9.140625" style="1"/>
    <col min="11777" max="11777" width="10.7109375" style="1" customWidth="1"/>
    <col min="11778" max="11778" width="15.7109375" style="1" customWidth="1"/>
    <col min="11779" max="11779" width="5.7109375" style="1" customWidth="1"/>
    <col min="11780" max="11781" width="6.7109375" style="1" customWidth="1"/>
    <col min="11782" max="11782" width="4.7109375" style="1" customWidth="1"/>
    <col min="11783" max="11783" width="6.7109375" style="1" customWidth="1"/>
    <col min="11784" max="11784" width="6.28515625" style="1" customWidth="1"/>
    <col min="11785" max="11785" width="6.7109375" style="1" customWidth="1"/>
    <col min="11786" max="11786" width="1.7109375" style="1" customWidth="1"/>
    <col min="11787" max="11787" width="10.7109375" style="1" customWidth="1"/>
    <col min="11788" max="11788" width="15.7109375" style="1" customWidth="1"/>
    <col min="11789" max="11789" width="5.7109375" style="1" customWidth="1"/>
    <col min="11790" max="11791" width="6.7109375" style="1" customWidth="1"/>
    <col min="11792" max="11792" width="4.7109375" style="1" customWidth="1"/>
    <col min="11793" max="11793" width="6.7109375" style="1" customWidth="1"/>
    <col min="11794" max="11794" width="6.28515625" style="1" customWidth="1"/>
    <col min="11795" max="11795" width="6.7109375" style="1" customWidth="1"/>
    <col min="11796" max="12032" width="9.140625" style="1"/>
    <col min="12033" max="12033" width="10.7109375" style="1" customWidth="1"/>
    <col min="12034" max="12034" width="15.7109375" style="1" customWidth="1"/>
    <col min="12035" max="12035" width="5.7109375" style="1" customWidth="1"/>
    <col min="12036" max="12037" width="6.7109375" style="1" customWidth="1"/>
    <col min="12038" max="12038" width="4.7109375" style="1" customWidth="1"/>
    <col min="12039" max="12039" width="6.7109375" style="1" customWidth="1"/>
    <col min="12040" max="12040" width="6.28515625" style="1" customWidth="1"/>
    <col min="12041" max="12041" width="6.7109375" style="1" customWidth="1"/>
    <col min="12042" max="12042" width="1.7109375" style="1" customWidth="1"/>
    <col min="12043" max="12043" width="10.7109375" style="1" customWidth="1"/>
    <col min="12044" max="12044" width="15.7109375" style="1" customWidth="1"/>
    <col min="12045" max="12045" width="5.7109375" style="1" customWidth="1"/>
    <col min="12046" max="12047" width="6.7109375" style="1" customWidth="1"/>
    <col min="12048" max="12048" width="4.7109375" style="1" customWidth="1"/>
    <col min="12049" max="12049" width="6.7109375" style="1" customWidth="1"/>
    <col min="12050" max="12050" width="6.28515625" style="1" customWidth="1"/>
    <col min="12051" max="12051" width="6.7109375" style="1" customWidth="1"/>
    <col min="12052" max="12288" width="9.140625" style="1"/>
    <col min="12289" max="12289" width="10.7109375" style="1" customWidth="1"/>
    <col min="12290" max="12290" width="15.7109375" style="1" customWidth="1"/>
    <col min="12291" max="12291" width="5.7109375" style="1" customWidth="1"/>
    <col min="12292" max="12293" width="6.7109375" style="1" customWidth="1"/>
    <col min="12294" max="12294" width="4.7109375" style="1" customWidth="1"/>
    <col min="12295" max="12295" width="6.7109375" style="1" customWidth="1"/>
    <col min="12296" max="12296" width="6.28515625" style="1" customWidth="1"/>
    <col min="12297" max="12297" width="6.7109375" style="1" customWidth="1"/>
    <col min="12298" max="12298" width="1.7109375" style="1" customWidth="1"/>
    <col min="12299" max="12299" width="10.7109375" style="1" customWidth="1"/>
    <col min="12300" max="12300" width="15.7109375" style="1" customWidth="1"/>
    <col min="12301" max="12301" width="5.7109375" style="1" customWidth="1"/>
    <col min="12302" max="12303" width="6.7109375" style="1" customWidth="1"/>
    <col min="12304" max="12304" width="4.7109375" style="1" customWidth="1"/>
    <col min="12305" max="12305" width="6.7109375" style="1" customWidth="1"/>
    <col min="12306" max="12306" width="6.28515625" style="1" customWidth="1"/>
    <col min="12307" max="12307" width="6.7109375" style="1" customWidth="1"/>
    <col min="12308" max="12544" width="9.140625" style="1"/>
    <col min="12545" max="12545" width="10.7109375" style="1" customWidth="1"/>
    <col min="12546" max="12546" width="15.7109375" style="1" customWidth="1"/>
    <col min="12547" max="12547" width="5.7109375" style="1" customWidth="1"/>
    <col min="12548" max="12549" width="6.7109375" style="1" customWidth="1"/>
    <col min="12550" max="12550" width="4.7109375" style="1" customWidth="1"/>
    <col min="12551" max="12551" width="6.7109375" style="1" customWidth="1"/>
    <col min="12552" max="12552" width="6.28515625" style="1" customWidth="1"/>
    <col min="12553" max="12553" width="6.7109375" style="1" customWidth="1"/>
    <col min="12554" max="12554" width="1.7109375" style="1" customWidth="1"/>
    <col min="12555" max="12555" width="10.7109375" style="1" customWidth="1"/>
    <col min="12556" max="12556" width="15.7109375" style="1" customWidth="1"/>
    <col min="12557" max="12557" width="5.7109375" style="1" customWidth="1"/>
    <col min="12558" max="12559" width="6.7109375" style="1" customWidth="1"/>
    <col min="12560" max="12560" width="4.7109375" style="1" customWidth="1"/>
    <col min="12561" max="12561" width="6.7109375" style="1" customWidth="1"/>
    <col min="12562" max="12562" width="6.28515625" style="1" customWidth="1"/>
    <col min="12563" max="12563" width="6.7109375" style="1" customWidth="1"/>
    <col min="12564" max="12800" width="9.140625" style="1"/>
    <col min="12801" max="12801" width="10.7109375" style="1" customWidth="1"/>
    <col min="12802" max="12802" width="15.7109375" style="1" customWidth="1"/>
    <col min="12803" max="12803" width="5.7109375" style="1" customWidth="1"/>
    <col min="12804" max="12805" width="6.7109375" style="1" customWidth="1"/>
    <col min="12806" max="12806" width="4.7109375" style="1" customWidth="1"/>
    <col min="12807" max="12807" width="6.7109375" style="1" customWidth="1"/>
    <col min="12808" max="12808" width="6.28515625" style="1" customWidth="1"/>
    <col min="12809" max="12809" width="6.7109375" style="1" customWidth="1"/>
    <col min="12810" max="12810" width="1.7109375" style="1" customWidth="1"/>
    <col min="12811" max="12811" width="10.7109375" style="1" customWidth="1"/>
    <col min="12812" max="12812" width="15.7109375" style="1" customWidth="1"/>
    <col min="12813" max="12813" width="5.7109375" style="1" customWidth="1"/>
    <col min="12814" max="12815" width="6.7109375" style="1" customWidth="1"/>
    <col min="12816" max="12816" width="4.7109375" style="1" customWidth="1"/>
    <col min="12817" max="12817" width="6.7109375" style="1" customWidth="1"/>
    <col min="12818" max="12818" width="6.28515625" style="1" customWidth="1"/>
    <col min="12819" max="12819" width="6.7109375" style="1" customWidth="1"/>
    <col min="12820" max="13056" width="9.140625" style="1"/>
    <col min="13057" max="13057" width="10.7109375" style="1" customWidth="1"/>
    <col min="13058" max="13058" width="15.7109375" style="1" customWidth="1"/>
    <col min="13059" max="13059" width="5.7109375" style="1" customWidth="1"/>
    <col min="13060" max="13061" width="6.7109375" style="1" customWidth="1"/>
    <col min="13062" max="13062" width="4.7109375" style="1" customWidth="1"/>
    <col min="13063" max="13063" width="6.7109375" style="1" customWidth="1"/>
    <col min="13064" max="13064" width="6.28515625" style="1" customWidth="1"/>
    <col min="13065" max="13065" width="6.7109375" style="1" customWidth="1"/>
    <col min="13066" max="13066" width="1.7109375" style="1" customWidth="1"/>
    <col min="13067" max="13067" width="10.7109375" style="1" customWidth="1"/>
    <col min="13068" max="13068" width="15.7109375" style="1" customWidth="1"/>
    <col min="13069" max="13069" width="5.7109375" style="1" customWidth="1"/>
    <col min="13070" max="13071" width="6.7109375" style="1" customWidth="1"/>
    <col min="13072" max="13072" width="4.7109375" style="1" customWidth="1"/>
    <col min="13073" max="13073" width="6.7109375" style="1" customWidth="1"/>
    <col min="13074" max="13074" width="6.28515625" style="1" customWidth="1"/>
    <col min="13075" max="13075" width="6.7109375" style="1" customWidth="1"/>
    <col min="13076" max="13312" width="9.140625" style="1"/>
    <col min="13313" max="13313" width="10.7109375" style="1" customWidth="1"/>
    <col min="13314" max="13314" width="15.7109375" style="1" customWidth="1"/>
    <col min="13315" max="13315" width="5.7109375" style="1" customWidth="1"/>
    <col min="13316" max="13317" width="6.7109375" style="1" customWidth="1"/>
    <col min="13318" max="13318" width="4.7109375" style="1" customWidth="1"/>
    <col min="13319" max="13319" width="6.7109375" style="1" customWidth="1"/>
    <col min="13320" max="13320" width="6.28515625" style="1" customWidth="1"/>
    <col min="13321" max="13321" width="6.7109375" style="1" customWidth="1"/>
    <col min="13322" max="13322" width="1.7109375" style="1" customWidth="1"/>
    <col min="13323" max="13323" width="10.7109375" style="1" customWidth="1"/>
    <col min="13324" max="13324" width="15.7109375" style="1" customWidth="1"/>
    <col min="13325" max="13325" width="5.7109375" style="1" customWidth="1"/>
    <col min="13326" max="13327" width="6.7109375" style="1" customWidth="1"/>
    <col min="13328" max="13328" width="4.7109375" style="1" customWidth="1"/>
    <col min="13329" max="13329" width="6.7109375" style="1" customWidth="1"/>
    <col min="13330" max="13330" width="6.28515625" style="1" customWidth="1"/>
    <col min="13331" max="13331" width="6.7109375" style="1" customWidth="1"/>
    <col min="13332" max="13568" width="9.140625" style="1"/>
    <col min="13569" max="13569" width="10.7109375" style="1" customWidth="1"/>
    <col min="13570" max="13570" width="15.7109375" style="1" customWidth="1"/>
    <col min="13571" max="13571" width="5.7109375" style="1" customWidth="1"/>
    <col min="13572" max="13573" width="6.7109375" style="1" customWidth="1"/>
    <col min="13574" max="13574" width="4.7109375" style="1" customWidth="1"/>
    <col min="13575" max="13575" width="6.7109375" style="1" customWidth="1"/>
    <col min="13576" max="13576" width="6.28515625" style="1" customWidth="1"/>
    <col min="13577" max="13577" width="6.7109375" style="1" customWidth="1"/>
    <col min="13578" max="13578" width="1.7109375" style="1" customWidth="1"/>
    <col min="13579" max="13579" width="10.7109375" style="1" customWidth="1"/>
    <col min="13580" max="13580" width="15.7109375" style="1" customWidth="1"/>
    <col min="13581" max="13581" width="5.7109375" style="1" customWidth="1"/>
    <col min="13582" max="13583" width="6.7109375" style="1" customWidth="1"/>
    <col min="13584" max="13584" width="4.7109375" style="1" customWidth="1"/>
    <col min="13585" max="13585" width="6.7109375" style="1" customWidth="1"/>
    <col min="13586" max="13586" width="6.28515625" style="1" customWidth="1"/>
    <col min="13587" max="13587" width="6.7109375" style="1" customWidth="1"/>
    <col min="13588" max="13824" width="9.140625" style="1"/>
    <col min="13825" max="13825" width="10.7109375" style="1" customWidth="1"/>
    <col min="13826" max="13826" width="15.7109375" style="1" customWidth="1"/>
    <col min="13827" max="13827" width="5.7109375" style="1" customWidth="1"/>
    <col min="13828" max="13829" width="6.7109375" style="1" customWidth="1"/>
    <col min="13830" max="13830" width="4.7109375" style="1" customWidth="1"/>
    <col min="13831" max="13831" width="6.7109375" style="1" customWidth="1"/>
    <col min="13832" max="13832" width="6.28515625" style="1" customWidth="1"/>
    <col min="13833" max="13833" width="6.7109375" style="1" customWidth="1"/>
    <col min="13834" max="13834" width="1.7109375" style="1" customWidth="1"/>
    <col min="13835" max="13835" width="10.7109375" style="1" customWidth="1"/>
    <col min="13836" max="13836" width="15.7109375" style="1" customWidth="1"/>
    <col min="13837" max="13837" width="5.7109375" style="1" customWidth="1"/>
    <col min="13838" max="13839" width="6.7109375" style="1" customWidth="1"/>
    <col min="13840" max="13840" width="4.7109375" style="1" customWidth="1"/>
    <col min="13841" max="13841" width="6.7109375" style="1" customWidth="1"/>
    <col min="13842" max="13842" width="6.28515625" style="1" customWidth="1"/>
    <col min="13843" max="13843" width="6.7109375" style="1" customWidth="1"/>
    <col min="13844" max="14080" width="9.140625" style="1"/>
    <col min="14081" max="14081" width="10.7109375" style="1" customWidth="1"/>
    <col min="14082" max="14082" width="15.7109375" style="1" customWidth="1"/>
    <col min="14083" max="14083" width="5.7109375" style="1" customWidth="1"/>
    <col min="14084" max="14085" width="6.7109375" style="1" customWidth="1"/>
    <col min="14086" max="14086" width="4.7109375" style="1" customWidth="1"/>
    <col min="14087" max="14087" width="6.7109375" style="1" customWidth="1"/>
    <col min="14088" max="14088" width="6.28515625" style="1" customWidth="1"/>
    <col min="14089" max="14089" width="6.7109375" style="1" customWidth="1"/>
    <col min="14090" max="14090" width="1.7109375" style="1" customWidth="1"/>
    <col min="14091" max="14091" width="10.7109375" style="1" customWidth="1"/>
    <col min="14092" max="14092" width="15.7109375" style="1" customWidth="1"/>
    <col min="14093" max="14093" width="5.7109375" style="1" customWidth="1"/>
    <col min="14094" max="14095" width="6.7109375" style="1" customWidth="1"/>
    <col min="14096" max="14096" width="4.7109375" style="1" customWidth="1"/>
    <col min="14097" max="14097" width="6.7109375" style="1" customWidth="1"/>
    <col min="14098" max="14098" width="6.28515625" style="1" customWidth="1"/>
    <col min="14099" max="14099" width="6.7109375" style="1" customWidth="1"/>
    <col min="14100" max="14336" width="9.140625" style="1"/>
    <col min="14337" max="14337" width="10.7109375" style="1" customWidth="1"/>
    <col min="14338" max="14338" width="15.7109375" style="1" customWidth="1"/>
    <col min="14339" max="14339" width="5.7109375" style="1" customWidth="1"/>
    <col min="14340" max="14341" width="6.7109375" style="1" customWidth="1"/>
    <col min="14342" max="14342" width="4.7109375" style="1" customWidth="1"/>
    <col min="14343" max="14343" width="6.7109375" style="1" customWidth="1"/>
    <col min="14344" max="14344" width="6.28515625" style="1" customWidth="1"/>
    <col min="14345" max="14345" width="6.7109375" style="1" customWidth="1"/>
    <col min="14346" max="14346" width="1.7109375" style="1" customWidth="1"/>
    <col min="14347" max="14347" width="10.7109375" style="1" customWidth="1"/>
    <col min="14348" max="14348" width="15.7109375" style="1" customWidth="1"/>
    <col min="14349" max="14349" width="5.7109375" style="1" customWidth="1"/>
    <col min="14350" max="14351" width="6.7109375" style="1" customWidth="1"/>
    <col min="14352" max="14352" width="4.7109375" style="1" customWidth="1"/>
    <col min="14353" max="14353" width="6.7109375" style="1" customWidth="1"/>
    <col min="14354" max="14354" width="6.28515625" style="1" customWidth="1"/>
    <col min="14355" max="14355" width="6.7109375" style="1" customWidth="1"/>
    <col min="14356" max="14592" width="9.140625" style="1"/>
    <col min="14593" max="14593" width="10.7109375" style="1" customWidth="1"/>
    <col min="14594" max="14594" width="15.7109375" style="1" customWidth="1"/>
    <col min="14595" max="14595" width="5.7109375" style="1" customWidth="1"/>
    <col min="14596" max="14597" width="6.7109375" style="1" customWidth="1"/>
    <col min="14598" max="14598" width="4.7109375" style="1" customWidth="1"/>
    <col min="14599" max="14599" width="6.7109375" style="1" customWidth="1"/>
    <col min="14600" max="14600" width="6.28515625" style="1" customWidth="1"/>
    <col min="14601" max="14601" width="6.7109375" style="1" customWidth="1"/>
    <col min="14602" max="14602" width="1.7109375" style="1" customWidth="1"/>
    <col min="14603" max="14603" width="10.7109375" style="1" customWidth="1"/>
    <col min="14604" max="14604" width="15.7109375" style="1" customWidth="1"/>
    <col min="14605" max="14605" width="5.7109375" style="1" customWidth="1"/>
    <col min="14606" max="14607" width="6.7109375" style="1" customWidth="1"/>
    <col min="14608" max="14608" width="4.7109375" style="1" customWidth="1"/>
    <col min="14609" max="14609" width="6.7109375" style="1" customWidth="1"/>
    <col min="14610" max="14610" width="6.28515625" style="1" customWidth="1"/>
    <col min="14611" max="14611" width="6.7109375" style="1" customWidth="1"/>
    <col min="14612" max="14848" width="9.140625" style="1"/>
    <col min="14849" max="14849" width="10.7109375" style="1" customWidth="1"/>
    <col min="14850" max="14850" width="15.7109375" style="1" customWidth="1"/>
    <col min="14851" max="14851" width="5.7109375" style="1" customWidth="1"/>
    <col min="14852" max="14853" width="6.7109375" style="1" customWidth="1"/>
    <col min="14854" max="14854" width="4.7109375" style="1" customWidth="1"/>
    <col min="14855" max="14855" width="6.7109375" style="1" customWidth="1"/>
    <col min="14856" max="14856" width="6.28515625" style="1" customWidth="1"/>
    <col min="14857" max="14857" width="6.7109375" style="1" customWidth="1"/>
    <col min="14858" max="14858" width="1.7109375" style="1" customWidth="1"/>
    <col min="14859" max="14859" width="10.7109375" style="1" customWidth="1"/>
    <col min="14860" max="14860" width="15.7109375" style="1" customWidth="1"/>
    <col min="14861" max="14861" width="5.7109375" style="1" customWidth="1"/>
    <col min="14862" max="14863" width="6.7109375" style="1" customWidth="1"/>
    <col min="14864" max="14864" width="4.7109375" style="1" customWidth="1"/>
    <col min="14865" max="14865" width="6.7109375" style="1" customWidth="1"/>
    <col min="14866" max="14866" width="6.28515625" style="1" customWidth="1"/>
    <col min="14867" max="14867" width="6.7109375" style="1" customWidth="1"/>
    <col min="14868" max="15104" width="9.140625" style="1"/>
    <col min="15105" max="15105" width="10.7109375" style="1" customWidth="1"/>
    <col min="15106" max="15106" width="15.7109375" style="1" customWidth="1"/>
    <col min="15107" max="15107" width="5.7109375" style="1" customWidth="1"/>
    <col min="15108" max="15109" width="6.7109375" style="1" customWidth="1"/>
    <col min="15110" max="15110" width="4.7109375" style="1" customWidth="1"/>
    <col min="15111" max="15111" width="6.7109375" style="1" customWidth="1"/>
    <col min="15112" max="15112" width="6.28515625" style="1" customWidth="1"/>
    <col min="15113" max="15113" width="6.7109375" style="1" customWidth="1"/>
    <col min="15114" max="15114" width="1.7109375" style="1" customWidth="1"/>
    <col min="15115" max="15115" width="10.7109375" style="1" customWidth="1"/>
    <col min="15116" max="15116" width="15.7109375" style="1" customWidth="1"/>
    <col min="15117" max="15117" width="5.7109375" style="1" customWidth="1"/>
    <col min="15118" max="15119" width="6.7109375" style="1" customWidth="1"/>
    <col min="15120" max="15120" width="4.7109375" style="1" customWidth="1"/>
    <col min="15121" max="15121" width="6.7109375" style="1" customWidth="1"/>
    <col min="15122" max="15122" width="6.28515625" style="1" customWidth="1"/>
    <col min="15123" max="15123" width="6.7109375" style="1" customWidth="1"/>
    <col min="15124" max="15360" width="9.140625" style="1"/>
    <col min="15361" max="15361" width="10.7109375" style="1" customWidth="1"/>
    <col min="15362" max="15362" width="15.7109375" style="1" customWidth="1"/>
    <col min="15363" max="15363" width="5.7109375" style="1" customWidth="1"/>
    <col min="15364" max="15365" width="6.7109375" style="1" customWidth="1"/>
    <col min="15366" max="15366" width="4.7109375" style="1" customWidth="1"/>
    <col min="15367" max="15367" width="6.7109375" style="1" customWidth="1"/>
    <col min="15368" max="15368" width="6.28515625" style="1" customWidth="1"/>
    <col min="15369" max="15369" width="6.7109375" style="1" customWidth="1"/>
    <col min="15370" max="15370" width="1.7109375" style="1" customWidth="1"/>
    <col min="15371" max="15371" width="10.7109375" style="1" customWidth="1"/>
    <col min="15372" max="15372" width="15.7109375" style="1" customWidth="1"/>
    <col min="15373" max="15373" width="5.7109375" style="1" customWidth="1"/>
    <col min="15374" max="15375" width="6.7109375" style="1" customWidth="1"/>
    <col min="15376" max="15376" width="4.7109375" style="1" customWidth="1"/>
    <col min="15377" max="15377" width="6.7109375" style="1" customWidth="1"/>
    <col min="15378" max="15378" width="6.28515625" style="1" customWidth="1"/>
    <col min="15379" max="15379" width="6.7109375" style="1" customWidth="1"/>
    <col min="15380" max="15616" width="9.140625" style="1"/>
    <col min="15617" max="15617" width="10.7109375" style="1" customWidth="1"/>
    <col min="15618" max="15618" width="15.7109375" style="1" customWidth="1"/>
    <col min="15619" max="15619" width="5.7109375" style="1" customWidth="1"/>
    <col min="15620" max="15621" width="6.7109375" style="1" customWidth="1"/>
    <col min="15622" max="15622" width="4.7109375" style="1" customWidth="1"/>
    <col min="15623" max="15623" width="6.7109375" style="1" customWidth="1"/>
    <col min="15624" max="15624" width="6.28515625" style="1" customWidth="1"/>
    <col min="15625" max="15625" width="6.7109375" style="1" customWidth="1"/>
    <col min="15626" max="15626" width="1.7109375" style="1" customWidth="1"/>
    <col min="15627" max="15627" width="10.7109375" style="1" customWidth="1"/>
    <col min="15628" max="15628" width="15.7109375" style="1" customWidth="1"/>
    <col min="15629" max="15629" width="5.7109375" style="1" customWidth="1"/>
    <col min="15630" max="15631" width="6.7109375" style="1" customWidth="1"/>
    <col min="15632" max="15632" width="4.7109375" style="1" customWidth="1"/>
    <col min="15633" max="15633" width="6.7109375" style="1" customWidth="1"/>
    <col min="15634" max="15634" width="6.28515625" style="1" customWidth="1"/>
    <col min="15635" max="15635" width="6.7109375" style="1" customWidth="1"/>
    <col min="15636" max="15872" width="9.140625" style="1"/>
    <col min="15873" max="15873" width="10.7109375" style="1" customWidth="1"/>
    <col min="15874" max="15874" width="15.7109375" style="1" customWidth="1"/>
    <col min="15875" max="15875" width="5.7109375" style="1" customWidth="1"/>
    <col min="15876" max="15877" width="6.7109375" style="1" customWidth="1"/>
    <col min="15878" max="15878" width="4.7109375" style="1" customWidth="1"/>
    <col min="15879" max="15879" width="6.7109375" style="1" customWidth="1"/>
    <col min="15880" max="15880" width="6.28515625" style="1" customWidth="1"/>
    <col min="15881" max="15881" width="6.7109375" style="1" customWidth="1"/>
    <col min="15882" max="15882" width="1.7109375" style="1" customWidth="1"/>
    <col min="15883" max="15883" width="10.7109375" style="1" customWidth="1"/>
    <col min="15884" max="15884" width="15.7109375" style="1" customWidth="1"/>
    <col min="15885" max="15885" width="5.7109375" style="1" customWidth="1"/>
    <col min="15886" max="15887" width="6.7109375" style="1" customWidth="1"/>
    <col min="15888" max="15888" width="4.7109375" style="1" customWidth="1"/>
    <col min="15889" max="15889" width="6.7109375" style="1" customWidth="1"/>
    <col min="15890" max="15890" width="6.28515625" style="1" customWidth="1"/>
    <col min="15891" max="15891" width="6.7109375" style="1" customWidth="1"/>
    <col min="15892" max="16128" width="9.140625" style="1"/>
    <col min="16129" max="16129" width="10.7109375" style="1" customWidth="1"/>
    <col min="16130" max="16130" width="15.7109375" style="1" customWidth="1"/>
    <col min="16131" max="16131" width="5.7109375" style="1" customWidth="1"/>
    <col min="16132" max="16133" width="6.7109375" style="1" customWidth="1"/>
    <col min="16134" max="16134" width="4.7109375" style="1" customWidth="1"/>
    <col min="16135" max="16135" width="6.7109375" style="1" customWidth="1"/>
    <col min="16136" max="16136" width="6.28515625" style="1" customWidth="1"/>
    <col min="16137" max="16137" width="6.7109375" style="1" customWidth="1"/>
    <col min="16138" max="16138" width="1.7109375" style="1" customWidth="1"/>
    <col min="16139" max="16139" width="10.7109375" style="1" customWidth="1"/>
    <col min="16140" max="16140" width="15.7109375" style="1" customWidth="1"/>
    <col min="16141" max="16141" width="5.7109375" style="1" customWidth="1"/>
    <col min="16142" max="16143" width="6.7109375" style="1" customWidth="1"/>
    <col min="16144" max="16144" width="4.7109375" style="1" customWidth="1"/>
    <col min="16145" max="16145" width="6.7109375" style="1" customWidth="1"/>
    <col min="16146" max="16146" width="6.28515625" style="1" customWidth="1"/>
    <col min="16147" max="16147" width="6.7109375" style="1" customWidth="1"/>
    <col min="16148" max="16384" width="9.140625" style="1"/>
  </cols>
  <sheetData>
    <row r="1" spans="1:19" ht="26.25">
      <c r="B1" s="339" t="s">
        <v>169</v>
      </c>
      <c r="C1" s="339"/>
      <c r="D1" s="240" t="s">
        <v>1</v>
      </c>
      <c r="E1" s="240"/>
      <c r="F1" s="240"/>
      <c r="G1" s="240"/>
      <c r="H1" s="240"/>
      <c r="I1" s="240"/>
      <c r="K1" s="59" t="s">
        <v>170</v>
      </c>
      <c r="L1" s="335" t="s">
        <v>93</v>
      </c>
      <c r="M1" s="335"/>
      <c r="N1" s="335"/>
      <c r="O1" s="242" t="s">
        <v>172</v>
      </c>
      <c r="P1" s="242"/>
      <c r="Q1" s="367">
        <v>42990</v>
      </c>
      <c r="R1" s="336"/>
      <c r="S1" s="336"/>
    </row>
    <row r="2" spans="1:19" ht="6" customHeight="1" thickBot="1">
      <c r="B2" s="340"/>
      <c r="C2" s="340"/>
    </row>
    <row r="3" spans="1:19" ht="20.100000000000001" customHeight="1" thickBot="1">
      <c r="A3" s="124" t="s">
        <v>5</v>
      </c>
      <c r="B3" s="332" t="s">
        <v>204</v>
      </c>
      <c r="C3" s="333"/>
      <c r="D3" s="333"/>
      <c r="E3" s="333"/>
      <c r="F3" s="333"/>
      <c r="G3" s="333"/>
      <c r="H3" s="333"/>
      <c r="I3" s="334"/>
      <c r="K3" s="124" t="s">
        <v>7</v>
      </c>
      <c r="L3" s="332" t="s">
        <v>205</v>
      </c>
      <c r="M3" s="333"/>
      <c r="N3" s="333"/>
      <c r="O3" s="333"/>
      <c r="P3" s="333"/>
      <c r="Q3" s="333"/>
      <c r="R3" s="333"/>
      <c r="S3" s="334"/>
    </row>
    <row r="4" spans="1:19" ht="5.0999999999999996" customHeight="1" thickBot="1"/>
    <row r="5" spans="1:19" ht="12.95" customHeight="1">
      <c r="A5" s="326" t="s">
        <v>9</v>
      </c>
      <c r="B5" s="327"/>
      <c r="C5" s="330" t="s">
        <v>10</v>
      </c>
      <c r="D5" s="323" t="s">
        <v>11</v>
      </c>
      <c r="E5" s="324"/>
      <c r="F5" s="324"/>
      <c r="G5" s="325"/>
      <c r="H5" s="337" t="s">
        <v>13</v>
      </c>
      <c r="I5" s="338"/>
      <c r="K5" s="326" t="s">
        <v>9</v>
      </c>
      <c r="L5" s="327"/>
      <c r="M5" s="330" t="s">
        <v>10</v>
      </c>
      <c r="N5" s="323" t="s">
        <v>11</v>
      </c>
      <c r="O5" s="324"/>
      <c r="P5" s="324"/>
      <c r="Q5" s="325"/>
      <c r="R5" s="337" t="s">
        <v>13</v>
      </c>
      <c r="S5" s="338"/>
    </row>
    <row r="6" spans="1:19" ht="12.95" customHeight="1" thickBot="1">
      <c r="A6" s="328" t="s">
        <v>14</v>
      </c>
      <c r="B6" s="329"/>
      <c r="C6" s="331"/>
      <c r="D6" s="125" t="s">
        <v>15</v>
      </c>
      <c r="E6" s="126" t="s">
        <v>16</v>
      </c>
      <c r="F6" s="126" t="s">
        <v>17</v>
      </c>
      <c r="G6" s="127" t="s">
        <v>18</v>
      </c>
      <c r="H6" s="128" t="s">
        <v>12</v>
      </c>
      <c r="I6" s="129" t="s">
        <v>20</v>
      </c>
      <c r="K6" s="328" t="s">
        <v>14</v>
      </c>
      <c r="L6" s="329"/>
      <c r="M6" s="331"/>
      <c r="N6" s="125" t="s">
        <v>15</v>
      </c>
      <c r="O6" s="126" t="s">
        <v>16</v>
      </c>
      <c r="P6" s="126" t="s">
        <v>17</v>
      </c>
      <c r="Q6" s="127" t="s">
        <v>18</v>
      </c>
      <c r="R6" s="128" t="s">
        <v>12</v>
      </c>
      <c r="S6" s="129" t="s">
        <v>20</v>
      </c>
    </row>
    <row r="7" spans="1:19" ht="5.0999999999999996" customHeight="1" thickBot="1">
      <c r="A7" s="12"/>
      <c r="B7" s="12"/>
      <c r="K7" s="12"/>
      <c r="L7" s="12"/>
    </row>
    <row r="8" spans="1:19" ht="12.95" customHeight="1">
      <c r="A8" s="313" t="s">
        <v>206</v>
      </c>
      <c r="B8" s="314"/>
      <c r="C8" s="130">
        <v>1</v>
      </c>
      <c r="D8" s="131">
        <v>135</v>
      </c>
      <c r="E8" s="39">
        <v>43</v>
      </c>
      <c r="F8" s="39">
        <v>7</v>
      </c>
      <c r="G8" s="132">
        <f>IF(AND(ISBLANK(D8),ISBLANK(E8)),"",D8+E8)</f>
        <v>178</v>
      </c>
      <c r="H8" s="133">
        <f>IF(OR(ISNUMBER($G8),ISNUMBER($Q8)),(SIGN(N($G8)-N($Q8))+1)/2,"")</f>
        <v>0</v>
      </c>
      <c r="I8" s="19"/>
      <c r="K8" s="313" t="s">
        <v>207</v>
      </c>
      <c r="L8" s="314"/>
      <c r="M8" s="130">
        <v>1</v>
      </c>
      <c r="N8" s="131">
        <v>133</v>
      </c>
      <c r="O8" s="39">
        <v>49</v>
      </c>
      <c r="P8" s="39">
        <v>6</v>
      </c>
      <c r="Q8" s="132">
        <f>IF(AND(ISBLANK(N8),ISBLANK(O8)),"",N8+O8)</f>
        <v>182</v>
      </c>
      <c r="R8" s="133">
        <f>IF(ISNUMBER($H8),1-$H8,"")</f>
        <v>1</v>
      </c>
      <c r="S8" s="19"/>
    </row>
    <row r="9" spans="1:19" ht="12.95" customHeight="1">
      <c r="A9" s="315"/>
      <c r="B9" s="316"/>
      <c r="C9" s="134">
        <v>2</v>
      </c>
      <c r="D9" s="135">
        <v>130</v>
      </c>
      <c r="E9" s="136">
        <v>70</v>
      </c>
      <c r="F9" s="136">
        <v>2</v>
      </c>
      <c r="G9" s="137">
        <f>IF(AND(ISBLANK(D9),ISBLANK(E9)),"",D9+E9)</f>
        <v>200</v>
      </c>
      <c r="H9" s="138">
        <f>IF(OR(ISNUMBER($G9),ISNUMBER($Q9)),(SIGN(N($G9)-N($Q9))+1)/2,"")</f>
        <v>1</v>
      </c>
      <c r="I9" s="19"/>
      <c r="K9" s="315"/>
      <c r="L9" s="316"/>
      <c r="M9" s="134">
        <v>2</v>
      </c>
      <c r="N9" s="135">
        <v>121</v>
      </c>
      <c r="O9" s="136">
        <v>52</v>
      </c>
      <c r="P9" s="136">
        <v>4</v>
      </c>
      <c r="Q9" s="137">
        <f>IF(AND(ISBLANK(N9),ISBLANK(O9)),"",N9+O9)</f>
        <v>173</v>
      </c>
      <c r="R9" s="138">
        <f>IF(ISNUMBER($H9),1-$H9,"")</f>
        <v>0</v>
      </c>
      <c r="S9" s="19"/>
    </row>
    <row r="10" spans="1:19" ht="12.95" customHeight="1" thickBot="1">
      <c r="A10" s="317" t="s">
        <v>208</v>
      </c>
      <c r="B10" s="318"/>
      <c r="C10" s="134">
        <v>3</v>
      </c>
      <c r="D10" s="135"/>
      <c r="E10" s="136"/>
      <c r="F10" s="136"/>
      <c r="G10" s="137" t="str">
        <f>IF(AND(ISBLANK(D10),ISBLANK(E10)),"",D10+E10)</f>
        <v/>
      </c>
      <c r="H10" s="138" t="str">
        <f>IF(OR(ISNUMBER($G10),ISNUMBER($Q10)),(SIGN(N($G10)-N($Q10))+1)/2,"")</f>
        <v/>
      </c>
      <c r="I10" s="19"/>
      <c r="K10" s="317" t="s">
        <v>209</v>
      </c>
      <c r="L10" s="318"/>
      <c r="M10" s="134">
        <v>3</v>
      </c>
      <c r="N10" s="135"/>
      <c r="O10" s="136"/>
      <c r="P10" s="136"/>
      <c r="Q10" s="137" t="str">
        <f>IF(AND(ISBLANK(N10),ISBLANK(O10)),"",N10+O10)</f>
        <v/>
      </c>
      <c r="R10" s="138" t="str">
        <f>IF(ISNUMBER($H10),1-$H10,"")</f>
        <v/>
      </c>
      <c r="S10" s="19"/>
    </row>
    <row r="11" spans="1:19" ht="12.95" customHeight="1">
      <c r="A11" s="319"/>
      <c r="B11" s="320"/>
      <c r="C11" s="139">
        <v>4</v>
      </c>
      <c r="D11" s="140"/>
      <c r="E11" s="22"/>
      <c r="F11" s="22"/>
      <c r="G11" s="141" t="str">
        <f>IF(AND(ISBLANK(D11),ISBLANK(E11)),"",D11+E11)</f>
        <v/>
      </c>
      <c r="H11" s="142" t="str">
        <f>IF(OR(ISNUMBER($G11),ISNUMBER($Q11)),(SIGN(N($G11)-N($Q11))+1)/2,"")</f>
        <v/>
      </c>
      <c r="I11" s="311">
        <f>IF(ISNUMBER(H12),(SIGN(1000*($H12-$R12)+$G12-$Q12)+1)/2,"")</f>
        <v>1</v>
      </c>
      <c r="K11" s="319"/>
      <c r="L11" s="320"/>
      <c r="M11" s="139">
        <v>4</v>
      </c>
      <c r="N11" s="140"/>
      <c r="O11" s="22"/>
      <c r="P11" s="22"/>
      <c r="Q11" s="141" t="str">
        <f>IF(AND(ISBLANK(N11),ISBLANK(O11)),"",N11+O11)</f>
        <v/>
      </c>
      <c r="R11" s="142" t="str">
        <f>IF(ISNUMBER($H11),1-$H11,"")</f>
        <v/>
      </c>
      <c r="S11" s="311">
        <f>IF(ISNUMBER($I11),1-$I11,"")</f>
        <v>0</v>
      </c>
    </row>
    <row r="12" spans="1:19" ht="15.95" customHeight="1" thickBot="1">
      <c r="A12" s="368">
        <v>2541</v>
      </c>
      <c r="B12" s="369"/>
      <c r="C12" s="143" t="s">
        <v>18</v>
      </c>
      <c r="D12" s="144">
        <f>IF(ISNUMBER($G12),SUM(D8:D11),"")</f>
        <v>265</v>
      </c>
      <c r="E12" s="145">
        <f>IF(ISNUMBER($G12),SUM(E8:E11),"")</f>
        <v>113</v>
      </c>
      <c r="F12" s="145">
        <f>IF(ISNUMBER($G12),SUM(F8:F11),"")</f>
        <v>9</v>
      </c>
      <c r="G12" s="146">
        <f>IF(SUM($G8:$G11)+SUM($Q8:$Q11)&gt;0,SUM(G8:G11),"")</f>
        <v>378</v>
      </c>
      <c r="H12" s="144">
        <f>IF(ISNUMBER($G12),SUM(H8:H11),"")</f>
        <v>1</v>
      </c>
      <c r="I12" s="312"/>
      <c r="K12" s="368">
        <v>13790</v>
      </c>
      <c r="L12" s="369"/>
      <c r="M12" s="143" t="s">
        <v>18</v>
      </c>
      <c r="N12" s="144">
        <f>IF(ISNUMBER($G12),SUM(N8:N11),"")</f>
        <v>254</v>
      </c>
      <c r="O12" s="145">
        <f>IF(ISNUMBER($G12),SUM(O8:O11),"")</f>
        <v>101</v>
      </c>
      <c r="P12" s="145">
        <f>IF(ISNUMBER($G12),SUM(P8:P11),"")</f>
        <v>10</v>
      </c>
      <c r="Q12" s="146">
        <f>IF(SUM($G8:$G11)+SUM($Q8:$Q11)&gt;0,SUM(Q8:Q11),"")</f>
        <v>355</v>
      </c>
      <c r="R12" s="144">
        <f>IF(ISNUMBER($G12),SUM(R8:R11),"")</f>
        <v>1</v>
      </c>
      <c r="S12" s="312"/>
    </row>
    <row r="13" spans="1:19" ht="12.95" customHeight="1" thickTop="1">
      <c r="A13" s="313" t="s">
        <v>210</v>
      </c>
      <c r="B13" s="314"/>
      <c r="C13" s="130">
        <v>1</v>
      </c>
      <c r="D13" s="131">
        <v>144</v>
      </c>
      <c r="E13" s="39">
        <v>72</v>
      </c>
      <c r="F13" s="39">
        <v>2</v>
      </c>
      <c r="G13" s="132">
        <f>IF(AND(ISBLANK(D13),ISBLANK(E13)),"",D13+E13)</f>
        <v>216</v>
      </c>
      <c r="H13" s="133">
        <f>IF(OR(ISNUMBER($G13),ISNUMBER($Q13)),(SIGN(N($G13)-N($Q13))+1)/2,"")</f>
        <v>1</v>
      </c>
      <c r="I13" s="19"/>
      <c r="K13" s="313" t="s">
        <v>211</v>
      </c>
      <c r="L13" s="314"/>
      <c r="M13" s="130">
        <v>1</v>
      </c>
      <c r="N13" s="131">
        <v>121</v>
      </c>
      <c r="O13" s="39">
        <v>62</v>
      </c>
      <c r="P13" s="39">
        <v>4</v>
      </c>
      <c r="Q13" s="132">
        <f>IF(AND(ISBLANK(N13),ISBLANK(O13)),"",N13+O13)</f>
        <v>183</v>
      </c>
      <c r="R13" s="133">
        <f>IF(ISNUMBER($H13),1-$H13,"")</f>
        <v>0</v>
      </c>
      <c r="S13" s="19"/>
    </row>
    <row r="14" spans="1:19" ht="12.95" customHeight="1">
      <c r="A14" s="315"/>
      <c r="B14" s="316"/>
      <c r="C14" s="134">
        <v>2</v>
      </c>
      <c r="D14" s="135">
        <v>150</v>
      </c>
      <c r="E14" s="136">
        <v>76</v>
      </c>
      <c r="F14" s="136">
        <v>3</v>
      </c>
      <c r="G14" s="137">
        <f>IF(AND(ISBLANK(D14),ISBLANK(E14)),"",D14+E14)</f>
        <v>226</v>
      </c>
      <c r="H14" s="138">
        <f>IF(OR(ISNUMBER($G14),ISNUMBER($Q14)),(SIGN(N($G14)-N($Q14))+1)/2,"")</f>
        <v>1</v>
      </c>
      <c r="I14" s="19"/>
      <c r="K14" s="315"/>
      <c r="L14" s="316"/>
      <c r="M14" s="134">
        <v>2</v>
      </c>
      <c r="N14" s="135">
        <v>108</v>
      </c>
      <c r="O14" s="136">
        <v>38</v>
      </c>
      <c r="P14" s="136">
        <v>9</v>
      </c>
      <c r="Q14" s="137">
        <f>IF(AND(ISBLANK(N14),ISBLANK(O14)),"",N14+O14)</f>
        <v>146</v>
      </c>
      <c r="R14" s="138">
        <f>IF(ISNUMBER($H14),1-$H14,"")</f>
        <v>0</v>
      </c>
      <c r="S14" s="19"/>
    </row>
    <row r="15" spans="1:19" ht="12.95" customHeight="1" thickBot="1">
      <c r="A15" s="317" t="s">
        <v>212</v>
      </c>
      <c r="B15" s="318"/>
      <c r="C15" s="134">
        <v>3</v>
      </c>
      <c r="D15" s="135"/>
      <c r="E15" s="136"/>
      <c r="F15" s="136"/>
      <c r="G15" s="137" t="str">
        <f>IF(AND(ISBLANK(D15),ISBLANK(E15)),"",D15+E15)</f>
        <v/>
      </c>
      <c r="H15" s="138" t="str">
        <f>IF(OR(ISNUMBER($G15),ISNUMBER($Q15)),(SIGN(N($G15)-N($Q15))+1)/2,"")</f>
        <v/>
      </c>
      <c r="I15" s="19"/>
      <c r="K15" s="317" t="s">
        <v>32</v>
      </c>
      <c r="L15" s="318"/>
      <c r="M15" s="134">
        <v>3</v>
      </c>
      <c r="N15" s="135"/>
      <c r="O15" s="136"/>
      <c r="P15" s="136"/>
      <c r="Q15" s="137" t="str">
        <f>IF(AND(ISBLANK(N15),ISBLANK(O15)),"",N15+O15)</f>
        <v/>
      </c>
      <c r="R15" s="138" t="str">
        <f>IF(ISNUMBER($H15),1-$H15,"")</f>
        <v/>
      </c>
      <c r="S15" s="19"/>
    </row>
    <row r="16" spans="1:19" ht="12.95" customHeight="1">
      <c r="A16" s="319"/>
      <c r="B16" s="320"/>
      <c r="C16" s="139">
        <v>4</v>
      </c>
      <c r="D16" s="140"/>
      <c r="E16" s="22"/>
      <c r="F16" s="22"/>
      <c r="G16" s="141" t="str">
        <f>IF(AND(ISBLANK(D16),ISBLANK(E16)),"",D16+E16)</f>
        <v/>
      </c>
      <c r="H16" s="142" t="str">
        <f>IF(OR(ISNUMBER($G16),ISNUMBER($Q16)),(SIGN(N($G16)-N($Q16))+1)/2,"")</f>
        <v/>
      </c>
      <c r="I16" s="311">
        <f>IF(ISNUMBER(H17),(SIGN(1000*($H17-$R17)+$G17-$Q17)+1)/2,"")</f>
        <v>1</v>
      </c>
      <c r="K16" s="319"/>
      <c r="L16" s="320"/>
      <c r="M16" s="139">
        <v>4</v>
      </c>
      <c r="N16" s="140"/>
      <c r="O16" s="22"/>
      <c r="P16" s="22"/>
      <c r="Q16" s="141" t="str">
        <f>IF(AND(ISBLANK(N16),ISBLANK(O16)),"",N16+O16)</f>
        <v/>
      </c>
      <c r="R16" s="142" t="str">
        <f>IF(ISNUMBER($H16),1-$H16,"")</f>
        <v/>
      </c>
      <c r="S16" s="311">
        <f>IF(ISNUMBER($I16),1-$I16,"")</f>
        <v>0</v>
      </c>
    </row>
    <row r="17" spans="1:19" ht="15.95" customHeight="1" thickBot="1">
      <c r="A17" s="368">
        <v>10207</v>
      </c>
      <c r="B17" s="369"/>
      <c r="C17" s="143" t="s">
        <v>18</v>
      </c>
      <c r="D17" s="144">
        <f>IF(ISNUMBER($G17),SUM(D13:D16),"")</f>
        <v>294</v>
      </c>
      <c r="E17" s="145">
        <f>IF(ISNUMBER($G17),SUM(E13:E16),"")</f>
        <v>148</v>
      </c>
      <c r="F17" s="145">
        <f>IF(ISNUMBER($G17),SUM(F13:F16),"")</f>
        <v>5</v>
      </c>
      <c r="G17" s="146">
        <f>IF(SUM($G13:$G16)+SUM($Q13:$Q16)&gt;0,SUM(G13:G16),"")</f>
        <v>442</v>
      </c>
      <c r="H17" s="144">
        <f>IF(ISNUMBER($G17),SUM(H13:H16),"")</f>
        <v>2</v>
      </c>
      <c r="I17" s="312"/>
      <c r="K17" s="368">
        <v>23251</v>
      </c>
      <c r="L17" s="369"/>
      <c r="M17" s="143" t="s">
        <v>18</v>
      </c>
      <c r="N17" s="144">
        <f>IF(ISNUMBER($G17),SUM(N13:N16),"")</f>
        <v>229</v>
      </c>
      <c r="O17" s="145">
        <f>IF(ISNUMBER($G17),SUM(O13:O16),"")</f>
        <v>100</v>
      </c>
      <c r="P17" s="145">
        <f>IF(ISNUMBER($G17),SUM(P13:P16),"")</f>
        <v>13</v>
      </c>
      <c r="Q17" s="146">
        <f>IF(SUM($G13:$G16)+SUM($Q13:$Q16)&gt;0,SUM(Q13:Q16),"")</f>
        <v>329</v>
      </c>
      <c r="R17" s="144">
        <f>IF(ISNUMBER($G17),SUM(R13:R16),"")</f>
        <v>0</v>
      </c>
      <c r="S17" s="312"/>
    </row>
    <row r="18" spans="1:19" ht="12.95" customHeight="1" thickTop="1">
      <c r="A18" s="313" t="s">
        <v>213</v>
      </c>
      <c r="B18" s="314"/>
      <c r="C18" s="130">
        <v>1</v>
      </c>
      <c r="D18" s="131">
        <v>127</v>
      </c>
      <c r="E18" s="39">
        <v>35</v>
      </c>
      <c r="F18" s="39">
        <v>8</v>
      </c>
      <c r="G18" s="132">
        <f>IF(AND(ISBLANK(D18),ISBLANK(E18)),"",D18+E18)</f>
        <v>162</v>
      </c>
      <c r="H18" s="133">
        <f>IF(OR(ISNUMBER($G18),ISNUMBER($Q18)),(SIGN(N($G18)-N($Q18))+1)/2,"")</f>
        <v>0</v>
      </c>
      <c r="I18" s="19"/>
      <c r="K18" s="313" t="s">
        <v>214</v>
      </c>
      <c r="L18" s="314"/>
      <c r="M18" s="130">
        <v>1</v>
      </c>
      <c r="N18" s="131">
        <v>137</v>
      </c>
      <c r="O18" s="39">
        <v>60</v>
      </c>
      <c r="P18" s="39">
        <v>6</v>
      </c>
      <c r="Q18" s="132">
        <f>IF(AND(ISBLANK(N18),ISBLANK(O18)),"",N18+O18)</f>
        <v>197</v>
      </c>
      <c r="R18" s="133">
        <f>IF(ISNUMBER($H18),1-$H18,"")</f>
        <v>1</v>
      </c>
      <c r="S18" s="19"/>
    </row>
    <row r="19" spans="1:19" ht="12.95" customHeight="1">
      <c r="A19" s="315"/>
      <c r="B19" s="316"/>
      <c r="C19" s="134">
        <v>2</v>
      </c>
      <c r="D19" s="135">
        <v>126</v>
      </c>
      <c r="E19" s="136">
        <v>41</v>
      </c>
      <c r="F19" s="136">
        <v>10</v>
      </c>
      <c r="G19" s="137">
        <f>IF(AND(ISBLANK(D19),ISBLANK(E19)),"",D19+E19)</f>
        <v>167</v>
      </c>
      <c r="H19" s="138">
        <f>IF(OR(ISNUMBER($G19),ISNUMBER($Q19)),(SIGN(N($G19)-N($Q19))+1)/2,"")</f>
        <v>1</v>
      </c>
      <c r="I19" s="19"/>
      <c r="K19" s="315"/>
      <c r="L19" s="316"/>
      <c r="M19" s="134">
        <v>2</v>
      </c>
      <c r="N19" s="135">
        <v>114</v>
      </c>
      <c r="O19" s="136">
        <v>45</v>
      </c>
      <c r="P19" s="136">
        <v>5</v>
      </c>
      <c r="Q19" s="137">
        <f>IF(AND(ISBLANK(N19),ISBLANK(O19)),"",N19+O19)</f>
        <v>159</v>
      </c>
      <c r="R19" s="138">
        <f>IF(ISNUMBER($H19),1-$H19,"")</f>
        <v>0</v>
      </c>
      <c r="S19" s="19"/>
    </row>
    <row r="20" spans="1:19" ht="12.95" customHeight="1" thickBot="1">
      <c r="A20" s="317" t="s">
        <v>215</v>
      </c>
      <c r="B20" s="318"/>
      <c r="C20" s="134">
        <v>3</v>
      </c>
      <c r="D20" s="135"/>
      <c r="E20" s="136"/>
      <c r="F20" s="136"/>
      <c r="G20" s="137" t="str">
        <f>IF(AND(ISBLANK(D20),ISBLANK(E20)),"",D20+E20)</f>
        <v/>
      </c>
      <c r="H20" s="138" t="str">
        <f>IF(OR(ISNUMBER($G20),ISNUMBER($Q20)),(SIGN(N($G20)-N($Q20))+1)/2,"")</f>
        <v/>
      </c>
      <c r="I20" s="19"/>
      <c r="K20" s="317" t="s">
        <v>38</v>
      </c>
      <c r="L20" s="318"/>
      <c r="M20" s="134">
        <v>3</v>
      </c>
      <c r="N20" s="135"/>
      <c r="O20" s="136"/>
      <c r="P20" s="136"/>
      <c r="Q20" s="137" t="str">
        <f>IF(AND(ISBLANK(N20),ISBLANK(O20)),"",N20+O20)</f>
        <v/>
      </c>
      <c r="R20" s="138" t="str">
        <f>IF(ISNUMBER($H20),1-$H20,"")</f>
        <v/>
      </c>
      <c r="S20" s="19"/>
    </row>
    <row r="21" spans="1:19" ht="12.95" customHeight="1">
      <c r="A21" s="319"/>
      <c r="B21" s="320"/>
      <c r="C21" s="139">
        <v>4</v>
      </c>
      <c r="D21" s="140"/>
      <c r="E21" s="22"/>
      <c r="F21" s="22"/>
      <c r="G21" s="141" t="str">
        <f>IF(AND(ISBLANK(D21),ISBLANK(E21)),"",D21+E21)</f>
        <v/>
      </c>
      <c r="H21" s="142" t="str">
        <f>IF(OR(ISNUMBER($G21),ISNUMBER($Q21)),(SIGN(N($G21)-N($Q21))+1)/2,"")</f>
        <v/>
      </c>
      <c r="I21" s="311">
        <f>IF(ISNUMBER(H22),(SIGN(1000*($H22-$R22)+$G22-$Q22)+1)/2,"")</f>
        <v>0</v>
      </c>
      <c r="K21" s="319"/>
      <c r="L21" s="320"/>
      <c r="M21" s="139">
        <v>4</v>
      </c>
      <c r="N21" s="140"/>
      <c r="O21" s="22"/>
      <c r="P21" s="22"/>
      <c r="Q21" s="141" t="str">
        <f>IF(AND(ISBLANK(N21),ISBLANK(O21)),"",N21+O21)</f>
        <v/>
      </c>
      <c r="R21" s="142" t="str">
        <f>IF(ISNUMBER($H21),1-$H21,"")</f>
        <v/>
      </c>
      <c r="S21" s="311">
        <f>IF(ISNUMBER($I21),1-$I21,"")</f>
        <v>1</v>
      </c>
    </row>
    <row r="22" spans="1:19" ht="15.95" customHeight="1" thickBot="1">
      <c r="A22" s="368">
        <v>831</v>
      </c>
      <c r="B22" s="369"/>
      <c r="C22" s="143" t="s">
        <v>18</v>
      </c>
      <c r="D22" s="144">
        <f>IF(ISNUMBER($G22),SUM(D18:D21),"")</f>
        <v>253</v>
      </c>
      <c r="E22" s="145">
        <f>IF(ISNUMBER($G22),SUM(E18:E21),"")</f>
        <v>76</v>
      </c>
      <c r="F22" s="145">
        <f>IF(ISNUMBER($G22),SUM(F18:F21),"")</f>
        <v>18</v>
      </c>
      <c r="G22" s="146">
        <f>IF(SUM($G18:$G21)+SUM($Q18:$Q21)&gt;0,SUM(G18:G21),"")</f>
        <v>329</v>
      </c>
      <c r="H22" s="144">
        <f>IF(ISNUMBER($G22),SUM(H18:H21),"")</f>
        <v>1</v>
      </c>
      <c r="I22" s="312"/>
      <c r="K22" s="368">
        <v>21309</v>
      </c>
      <c r="L22" s="369"/>
      <c r="M22" s="143" t="s">
        <v>18</v>
      </c>
      <c r="N22" s="144">
        <f>IF(ISNUMBER($G22),SUM(N18:N21),"")</f>
        <v>251</v>
      </c>
      <c r="O22" s="145">
        <f>IF(ISNUMBER($G22),SUM(O18:O21),"")</f>
        <v>105</v>
      </c>
      <c r="P22" s="145">
        <f>IF(ISNUMBER($G22),SUM(P18:P21),"")</f>
        <v>11</v>
      </c>
      <c r="Q22" s="146">
        <f>IF(SUM($G18:$G21)+SUM($Q18:$Q21)&gt;0,SUM(Q18:Q21),"")</f>
        <v>356</v>
      </c>
      <c r="R22" s="144">
        <f>IF(ISNUMBER($G22),SUM(R18:R21),"")</f>
        <v>1</v>
      </c>
      <c r="S22" s="312"/>
    </row>
    <row r="23" spans="1:19" ht="12.95" customHeight="1" thickTop="1">
      <c r="A23" s="313" t="s">
        <v>216</v>
      </c>
      <c r="B23" s="314"/>
      <c r="C23" s="130">
        <v>1</v>
      </c>
      <c r="D23" s="131">
        <v>122</v>
      </c>
      <c r="E23" s="39">
        <v>52</v>
      </c>
      <c r="F23" s="39">
        <v>3</v>
      </c>
      <c r="G23" s="132">
        <f>IF(AND(ISBLANK(D23),ISBLANK(E23)),"",D23+E23)</f>
        <v>174</v>
      </c>
      <c r="H23" s="133">
        <f>IF(OR(ISNUMBER($G23),ISNUMBER($Q23)),(SIGN(N($G23)-N($Q23))+1)/2,"")</f>
        <v>0</v>
      </c>
      <c r="I23" s="19"/>
      <c r="K23" s="313" t="s">
        <v>217</v>
      </c>
      <c r="L23" s="314"/>
      <c r="M23" s="130">
        <v>1</v>
      </c>
      <c r="N23" s="131">
        <v>128</v>
      </c>
      <c r="O23" s="39">
        <v>53</v>
      </c>
      <c r="P23" s="39">
        <v>4</v>
      </c>
      <c r="Q23" s="132">
        <f>IF(AND(ISBLANK(N23),ISBLANK(O23)),"",N23+O23)</f>
        <v>181</v>
      </c>
      <c r="R23" s="133">
        <f>IF(ISNUMBER($H23),1-$H23,"")</f>
        <v>1</v>
      </c>
      <c r="S23" s="19"/>
    </row>
    <row r="24" spans="1:19" ht="12.95" customHeight="1">
      <c r="A24" s="315"/>
      <c r="B24" s="316"/>
      <c r="C24" s="134">
        <v>2</v>
      </c>
      <c r="D24" s="135">
        <v>125</v>
      </c>
      <c r="E24" s="136">
        <v>44</v>
      </c>
      <c r="F24" s="136">
        <v>6</v>
      </c>
      <c r="G24" s="137">
        <f>IF(AND(ISBLANK(D24),ISBLANK(E24)),"",D24+E24)</f>
        <v>169</v>
      </c>
      <c r="H24" s="138">
        <f>IF(OR(ISNUMBER($G24),ISNUMBER($Q24)),(SIGN(N($G24)-N($Q24))+1)/2,"")</f>
        <v>0</v>
      </c>
      <c r="I24" s="19"/>
      <c r="K24" s="315"/>
      <c r="L24" s="316"/>
      <c r="M24" s="134">
        <v>2</v>
      </c>
      <c r="N24" s="135">
        <v>133</v>
      </c>
      <c r="O24" s="136">
        <v>61</v>
      </c>
      <c r="P24" s="136">
        <v>1</v>
      </c>
      <c r="Q24" s="137">
        <f>IF(AND(ISBLANK(N24),ISBLANK(O24)),"",N24+O24)</f>
        <v>194</v>
      </c>
      <c r="R24" s="138">
        <f>IF(ISNUMBER($H24),1-$H24,"")</f>
        <v>1</v>
      </c>
      <c r="S24" s="19"/>
    </row>
    <row r="25" spans="1:19" ht="12.95" customHeight="1" thickBot="1">
      <c r="A25" s="317" t="s">
        <v>43</v>
      </c>
      <c r="B25" s="318"/>
      <c r="C25" s="134">
        <v>3</v>
      </c>
      <c r="D25" s="135"/>
      <c r="E25" s="136"/>
      <c r="F25" s="136"/>
      <c r="G25" s="137" t="str">
        <f>IF(AND(ISBLANK(D25),ISBLANK(E25)),"",D25+E25)</f>
        <v/>
      </c>
      <c r="H25" s="138" t="str">
        <f>IF(OR(ISNUMBER($G25),ISNUMBER($Q25)),(SIGN(N($G25)-N($Q25))+1)/2,"")</f>
        <v/>
      </c>
      <c r="I25" s="19"/>
      <c r="K25" s="317" t="s">
        <v>218</v>
      </c>
      <c r="L25" s="318"/>
      <c r="M25" s="134">
        <v>3</v>
      </c>
      <c r="N25" s="135"/>
      <c r="O25" s="136"/>
      <c r="P25" s="136"/>
      <c r="Q25" s="137" t="str">
        <f>IF(AND(ISBLANK(N25),ISBLANK(O25)),"",N25+O25)</f>
        <v/>
      </c>
      <c r="R25" s="138" t="str">
        <f>IF(ISNUMBER($H25),1-$H25,"")</f>
        <v/>
      </c>
      <c r="S25" s="19"/>
    </row>
    <row r="26" spans="1:19" ht="12.95" customHeight="1">
      <c r="A26" s="319"/>
      <c r="B26" s="320"/>
      <c r="C26" s="139">
        <v>4</v>
      </c>
      <c r="D26" s="140"/>
      <c r="E26" s="22"/>
      <c r="F26" s="22"/>
      <c r="G26" s="141" t="str">
        <f>IF(AND(ISBLANK(D26),ISBLANK(E26)),"",D26+E26)</f>
        <v/>
      </c>
      <c r="H26" s="142" t="str">
        <f>IF(OR(ISNUMBER($G26),ISNUMBER($Q26)),(SIGN(N($G26)-N($Q26))+1)/2,"")</f>
        <v/>
      </c>
      <c r="I26" s="311">
        <f>IF(ISNUMBER(H27),(SIGN(1000*($H27-$R27)+$G27-$Q27)+1)/2,"")</f>
        <v>0</v>
      </c>
      <c r="K26" s="319"/>
      <c r="L26" s="320"/>
      <c r="M26" s="139">
        <v>4</v>
      </c>
      <c r="N26" s="140"/>
      <c r="O26" s="22"/>
      <c r="P26" s="22"/>
      <c r="Q26" s="141" t="str">
        <f>IF(AND(ISBLANK(N26),ISBLANK(O26)),"",N26+O26)</f>
        <v/>
      </c>
      <c r="R26" s="142" t="str">
        <f>IF(ISNUMBER($H26),1-$H26,"")</f>
        <v/>
      </c>
      <c r="S26" s="311">
        <f>IF(ISNUMBER($I26),1-$I26,"")</f>
        <v>1</v>
      </c>
    </row>
    <row r="27" spans="1:19" ht="15.95" customHeight="1" thickBot="1">
      <c r="A27" s="368">
        <v>13361</v>
      </c>
      <c r="B27" s="369"/>
      <c r="C27" s="143" t="s">
        <v>18</v>
      </c>
      <c r="D27" s="144">
        <f>IF(ISNUMBER($G27),SUM(D23:D26),"")</f>
        <v>247</v>
      </c>
      <c r="E27" s="145">
        <f>IF(ISNUMBER($G27),SUM(E23:E26),"")</f>
        <v>96</v>
      </c>
      <c r="F27" s="145">
        <f>IF(ISNUMBER($G27),SUM(F23:F26),"")</f>
        <v>9</v>
      </c>
      <c r="G27" s="146">
        <f>IF(SUM($G23:$G26)+SUM($Q23:$Q26)&gt;0,SUM(G23:G26),"")</f>
        <v>343</v>
      </c>
      <c r="H27" s="144">
        <f>IF(ISNUMBER($G27),SUM(H23:H26),"")</f>
        <v>0</v>
      </c>
      <c r="I27" s="312"/>
      <c r="K27" s="368">
        <v>1289</v>
      </c>
      <c r="L27" s="369"/>
      <c r="M27" s="143" t="s">
        <v>18</v>
      </c>
      <c r="N27" s="144">
        <f>IF(ISNUMBER($G27),SUM(N23:N26),"")</f>
        <v>261</v>
      </c>
      <c r="O27" s="145">
        <f>IF(ISNUMBER($G27),SUM(O23:O26),"")</f>
        <v>114</v>
      </c>
      <c r="P27" s="145">
        <f>IF(ISNUMBER($G27),SUM(P23:P26),"")</f>
        <v>5</v>
      </c>
      <c r="Q27" s="146">
        <f>IF(SUM($G23:$G26)+SUM($Q23:$Q26)&gt;0,SUM(Q23:Q26),"")</f>
        <v>375</v>
      </c>
      <c r="R27" s="144">
        <f>IF(ISNUMBER($G27),SUM(R23:R26),"")</f>
        <v>2</v>
      </c>
      <c r="S27" s="312"/>
    </row>
    <row r="28" spans="1:19" ht="12.95" customHeight="1" thickTop="1">
      <c r="A28" s="313" t="s">
        <v>219</v>
      </c>
      <c r="B28" s="314"/>
      <c r="C28" s="130">
        <v>1</v>
      </c>
      <c r="D28" s="131">
        <v>125</v>
      </c>
      <c r="E28" s="39">
        <v>50</v>
      </c>
      <c r="F28" s="39">
        <v>6</v>
      </c>
      <c r="G28" s="132">
        <f>IF(AND(ISBLANK(D28),ISBLANK(E28)),"",D28+E28)</f>
        <v>175</v>
      </c>
      <c r="H28" s="133">
        <f>IF(OR(ISNUMBER($G28),ISNUMBER($Q28)),(SIGN(N($G28)-N($Q28))+1)/2,"")</f>
        <v>0</v>
      </c>
      <c r="I28" s="19"/>
      <c r="K28" s="313" t="s">
        <v>220</v>
      </c>
      <c r="L28" s="314"/>
      <c r="M28" s="130">
        <v>1</v>
      </c>
      <c r="N28" s="131">
        <v>138</v>
      </c>
      <c r="O28" s="39">
        <v>58</v>
      </c>
      <c r="P28" s="39">
        <v>4</v>
      </c>
      <c r="Q28" s="132">
        <f>IF(AND(ISBLANK(N28),ISBLANK(O28)),"",N28+O28)</f>
        <v>196</v>
      </c>
      <c r="R28" s="133">
        <f>IF(ISNUMBER($H28),1-$H28,"")</f>
        <v>1</v>
      </c>
      <c r="S28" s="19"/>
    </row>
    <row r="29" spans="1:19" ht="12.95" customHeight="1">
      <c r="A29" s="315"/>
      <c r="B29" s="316"/>
      <c r="C29" s="134">
        <v>2</v>
      </c>
      <c r="D29" s="135">
        <v>145</v>
      </c>
      <c r="E29" s="136">
        <v>62</v>
      </c>
      <c r="F29" s="136">
        <v>1</v>
      </c>
      <c r="G29" s="137">
        <f>IF(AND(ISBLANK(D29),ISBLANK(E29)),"",D29+E29)</f>
        <v>207</v>
      </c>
      <c r="H29" s="138">
        <f>IF(OR(ISNUMBER($G29),ISNUMBER($Q29)),(SIGN(N($G29)-N($Q29))+1)/2,"")</f>
        <v>1</v>
      </c>
      <c r="I29" s="19"/>
      <c r="K29" s="315"/>
      <c r="L29" s="316"/>
      <c r="M29" s="134">
        <v>2</v>
      </c>
      <c r="N29" s="135">
        <v>143</v>
      </c>
      <c r="O29" s="136">
        <v>53</v>
      </c>
      <c r="P29" s="136">
        <v>2</v>
      </c>
      <c r="Q29" s="137">
        <f>IF(AND(ISBLANK(N29),ISBLANK(O29)),"",N29+O29)</f>
        <v>196</v>
      </c>
      <c r="R29" s="138">
        <f>IF(ISNUMBER($H29),1-$H29,"")</f>
        <v>0</v>
      </c>
      <c r="S29" s="19"/>
    </row>
    <row r="30" spans="1:19" ht="12.95" customHeight="1" thickBot="1">
      <c r="A30" s="317" t="s">
        <v>221</v>
      </c>
      <c r="B30" s="318"/>
      <c r="C30" s="134">
        <v>3</v>
      </c>
      <c r="D30" s="135"/>
      <c r="E30" s="136"/>
      <c r="F30" s="136"/>
      <c r="G30" s="137" t="str">
        <f>IF(AND(ISBLANK(D30),ISBLANK(E30)),"",D30+E30)</f>
        <v/>
      </c>
      <c r="H30" s="138" t="str">
        <f>IF(OR(ISNUMBER($G30),ISNUMBER($Q30)),(SIGN(N($G30)-N($Q30))+1)/2,"")</f>
        <v/>
      </c>
      <c r="I30" s="19"/>
      <c r="K30" s="317" t="s">
        <v>222</v>
      </c>
      <c r="L30" s="318"/>
      <c r="M30" s="134">
        <v>3</v>
      </c>
      <c r="N30" s="135"/>
      <c r="O30" s="136"/>
      <c r="P30" s="136"/>
      <c r="Q30" s="137" t="str">
        <f>IF(AND(ISBLANK(N30),ISBLANK(O30)),"",N30+O30)</f>
        <v/>
      </c>
      <c r="R30" s="138" t="str">
        <f>IF(ISNUMBER($H30),1-$H30,"")</f>
        <v/>
      </c>
      <c r="S30" s="19"/>
    </row>
    <row r="31" spans="1:19" ht="12.95" customHeight="1">
      <c r="A31" s="319"/>
      <c r="B31" s="320"/>
      <c r="C31" s="139">
        <v>4</v>
      </c>
      <c r="D31" s="140"/>
      <c r="E31" s="22"/>
      <c r="F31" s="22"/>
      <c r="G31" s="141" t="str">
        <f>IF(AND(ISBLANK(D31),ISBLANK(E31)),"",D31+E31)</f>
        <v/>
      </c>
      <c r="H31" s="142" t="str">
        <f>IF(OR(ISNUMBER($G31),ISNUMBER($Q31)),(SIGN(N($G31)-N($Q31))+1)/2,"")</f>
        <v/>
      </c>
      <c r="I31" s="311">
        <f>IF(ISNUMBER(H32),(SIGN(1000*($H32-$R32)+$G32-$Q32)+1)/2,"")</f>
        <v>0</v>
      </c>
      <c r="K31" s="319"/>
      <c r="L31" s="320"/>
      <c r="M31" s="139">
        <v>4</v>
      </c>
      <c r="N31" s="140"/>
      <c r="O31" s="22"/>
      <c r="P31" s="22"/>
      <c r="Q31" s="141" t="str">
        <f>IF(AND(ISBLANK(N31),ISBLANK(O31)),"",N31+O31)</f>
        <v/>
      </c>
      <c r="R31" s="142" t="str">
        <f>IF(ISNUMBER($H31),1-$H31,"")</f>
        <v/>
      </c>
      <c r="S31" s="311">
        <f>IF(ISNUMBER($I31),1-$I31,"")</f>
        <v>1</v>
      </c>
    </row>
    <row r="32" spans="1:19" ht="15.95" customHeight="1" thickBot="1">
      <c r="A32" s="368">
        <v>4389</v>
      </c>
      <c r="B32" s="369"/>
      <c r="C32" s="143" t="s">
        <v>18</v>
      </c>
      <c r="D32" s="144">
        <f>IF(ISNUMBER($G32),SUM(D28:D31),"")</f>
        <v>270</v>
      </c>
      <c r="E32" s="145">
        <f>IF(ISNUMBER($G32),SUM(E28:E31),"")</f>
        <v>112</v>
      </c>
      <c r="F32" s="145">
        <f>IF(ISNUMBER($G32),SUM(F28:F31),"")</f>
        <v>7</v>
      </c>
      <c r="G32" s="146">
        <f>IF(SUM($G28:$G31)+SUM($Q28:$Q31)&gt;0,SUM(G28:G31),"")</f>
        <v>382</v>
      </c>
      <c r="H32" s="144">
        <f>IF(ISNUMBER($G32),SUM(H28:H31),"")</f>
        <v>1</v>
      </c>
      <c r="I32" s="312"/>
      <c r="K32" s="368">
        <v>13788</v>
      </c>
      <c r="L32" s="369"/>
      <c r="M32" s="143" t="s">
        <v>18</v>
      </c>
      <c r="N32" s="144">
        <f>IF(ISNUMBER($G32),SUM(N28:N31),"")</f>
        <v>281</v>
      </c>
      <c r="O32" s="145">
        <f>IF(ISNUMBER($G32),SUM(O28:O31),"")</f>
        <v>111</v>
      </c>
      <c r="P32" s="145">
        <f>IF(ISNUMBER($G32),SUM(P28:P31),"")</f>
        <v>6</v>
      </c>
      <c r="Q32" s="146">
        <f>IF(SUM($G28:$G31)+SUM($Q28:$Q31)&gt;0,SUM(Q28:Q31),"")</f>
        <v>392</v>
      </c>
      <c r="R32" s="144">
        <f>IF(ISNUMBER($G32),SUM(R28:R31),"")</f>
        <v>1</v>
      </c>
      <c r="S32" s="312"/>
    </row>
    <row r="33" spans="1:19" ht="12.95" customHeight="1" thickTop="1">
      <c r="A33" s="313" t="s">
        <v>223</v>
      </c>
      <c r="B33" s="314"/>
      <c r="C33" s="130">
        <v>1</v>
      </c>
      <c r="D33" s="131">
        <v>132</v>
      </c>
      <c r="E33" s="39">
        <v>44</v>
      </c>
      <c r="F33" s="39">
        <v>6</v>
      </c>
      <c r="G33" s="132">
        <f>IF(AND(ISBLANK(D33),ISBLANK(E33)),"",D33+E33)</f>
        <v>176</v>
      </c>
      <c r="H33" s="133">
        <f>IF(OR(ISNUMBER($G33),ISNUMBER($Q33)),(SIGN(N($G33)-N($Q33))+1)/2,"")</f>
        <v>1</v>
      </c>
      <c r="I33" s="19"/>
      <c r="K33" s="313" t="s">
        <v>224</v>
      </c>
      <c r="L33" s="314"/>
      <c r="M33" s="130">
        <v>1</v>
      </c>
      <c r="N33" s="131">
        <v>117</v>
      </c>
      <c r="O33" s="39">
        <v>54</v>
      </c>
      <c r="P33" s="39">
        <v>6</v>
      </c>
      <c r="Q33" s="132">
        <f>IF(AND(ISBLANK(N33),ISBLANK(O33)),"",N33+O33)</f>
        <v>171</v>
      </c>
      <c r="R33" s="133">
        <f>IF(ISNUMBER($H33),1-$H33,"")</f>
        <v>0</v>
      </c>
      <c r="S33" s="19"/>
    </row>
    <row r="34" spans="1:19" ht="12.95" customHeight="1">
      <c r="A34" s="315"/>
      <c r="B34" s="316"/>
      <c r="C34" s="134">
        <v>2</v>
      </c>
      <c r="D34" s="135">
        <v>125</v>
      </c>
      <c r="E34" s="136">
        <v>67</v>
      </c>
      <c r="F34" s="136">
        <v>3</v>
      </c>
      <c r="G34" s="137">
        <f>IF(AND(ISBLANK(D34),ISBLANK(E34)),"",D34+E34)</f>
        <v>192</v>
      </c>
      <c r="H34" s="138">
        <f>IF(OR(ISNUMBER($G34),ISNUMBER($Q34)),(SIGN(N($G34)-N($Q34))+1)/2,"")</f>
        <v>0</v>
      </c>
      <c r="I34" s="19"/>
      <c r="K34" s="315"/>
      <c r="L34" s="316"/>
      <c r="M34" s="134">
        <v>2</v>
      </c>
      <c r="N34" s="135">
        <v>123</v>
      </c>
      <c r="O34" s="136">
        <v>70</v>
      </c>
      <c r="P34" s="136">
        <v>1</v>
      </c>
      <c r="Q34" s="137">
        <f>IF(AND(ISBLANK(N34),ISBLANK(O34)),"",N34+O34)</f>
        <v>193</v>
      </c>
      <c r="R34" s="138">
        <f>IF(ISNUMBER($H34),1-$H34,"")</f>
        <v>1</v>
      </c>
      <c r="S34" s="19"/>
    </row>
    <row r="35" spans="1:19" ht="12.95" customHeight="1" thickBot="1">
      <c r="A35" s="317" t="s">
        <v>195</v>
      </c>
      <c r="B35" s="318"/>
      <c r="C35" s="134">
        <v>3</v>
      </c>
      <c r="D35" s="135"/>
      <c r="E35" s="136"/>
      <c r="F35" s="136"/>
      <c r="G35" s="137" t="str">
        <f>IF(AND(ISBLANK(D35),ISBLANK(E35)),"",D35+E35)</f>
        <v/>
      </c>
      <c r="H35" s="138" t="str">
        <f>IF(OR(ISNUMBER($G35),ISNUMBER($Q35)),(SIGN(N($G35)-N($Q35))+1)/2,"")</f>
        <v/>
      </c>
      <c r="I35" s="19"/>
      <c r="K35" s="317" t="s">
        <v>225</v>
      </c>
      <c r="L35" s="318"/>
      <c r="M35" s="134">
        <v>3</v>
      </c>
      <c r="N35" s="135"/>
      <c r="O35" s="136"/>
      <c r="P35" s="136"/>
      <c r="Q35" s="137" t="str">
        <f>IF(AND(ISBLANK(N35),ISBLANK(O35)),"",N35+O35)</f>
        <v/>
      </c>
      <c r="R35" s="138" t="str">
        <f>IF(ISNUMBER($H35),1-$H35,"")</f>
        <v/>
      </c>
      <c r="S35" s="19"/>
    </row>
    <row r="36" spans="1:19" ht="12.95" customHeight="1">
      <c r="A36" s="319"/>
      <c r="B36" s="320"/>
      <c r="C36" s="139">
        <v>4</v>
      </c>
      <c r="D36" s="140"/>
      <c r="E36" s="22"/>
      <c r="F36" s="22"/>
      <c r="G36" s="141" t="str">
        <f>IF(AND(ISBLANK(D36),ISBLANK(E36)),"",D36+E36)</f>
        <v/>
      </c>
      <c r="H36" s="142" t="str">
        <f>IF(OR(ISNUMBER($G36),ISNUMBER($Q36)),(SIGN(N($G36)-N($Q36))+1)/2,"")</f>
        <v/>
      </c>
      <c r="I36" s="311">
        <f>IF(ISNUMBER(H37),(SIGN(1000*($H37-$R37)+$G37-$Q37)+1)/2,"")</f>
        <v>1</v>
      </c>
      <c r="K36" s="319"/>
      <c r="L36" s="320"/>
      <c r="M36" s="139">
        <v>4</v>
      </c>
      <c r="N36" s="140"/>
      <c r="O36" s="22"/>
      <c r="P36" s="22"/>
      <c r="Q36" s="141" t="str">
        <f>IF(AND(ISBLANK(N36),ISBLANK(O36)),"",N36+O36)</f>
        <v/>
      </c>
      <c r="R36" s="142" t="str">
        <f>IF(ISNUMBER($H36),1-$H36,"")</f>
        <v/>
      </c>
      <c r="S36" s="311">
        <f>IF(ISNUMBER($I36),1-$I36,"")</f>
        <v>0</v>
      </c>
    </row>
    <row r="37" spans="1:19" ht="15.95" customHeight="1" thickBot="1">
      <c r="A37" s="368">
        <v>836</v>
      </c>
      <c r="B37" s="369"/>
      <c r="C37" s="143" t="s">
        <v>18</v>
      </c>
      <c r="D37" s="144">
        <f>IF(ISNUMBER($G37),SUM(D33:D36),"")</f>
        <v>257</v>
      </c>
      <c r="E37" s="145">
        <f>IF(ISNUMBER($G37),SUM(E33:E36),"")</f>
        <v>111</v>
      </c>
      <c r="F37" s="145">
        <f>IF(ISNUMBER($G37),SUM(F33:F36),"")</f>
        <v>9</v>
      </c>
      <c r="G37" s="146">
        <f>IF(SUM($G33:$G36)+SUM($Q33:$Q36)&gt;0,SUM(G33:G36),"")</f>
        <v>368</v>
      </c>
      <c r="H37" s="144">
        <f>IF(ISNUMBER($G37),SUM(H33:H36),"")</f>
        <v>1</v>
      </c>
      <c r="I37" s="312"/>
      <c r="K37" s="368">
        <v>17862</v>
      </c>
      <c r="L37" s="369"/>
      <c r="M37" s="143" t="s">
        <v>18</v>
      </c>
      <c r="N37" s="144">
        <f>IF(ISNUMBER($G37),SUM(N33:N36),"")</f>
        <v>240</v>
      </c>
      <c r="O37" s="145">
        <f>IF(ISNUMBER($G37),SUM(O33:O36),"")</f>
        <v>124</v>
      </c>
      <c r="P37" s="145">
        <f>IF(ISNUMBER($G37),SUM(P33:P36),"")</f>
        <v>7</v>
      </c>
      <c r="Q37" s="146">
        <f>IF(SUM($G33:$G36)+SUM($Q33:$Q36)&gt;0,SUM(Q33:Q36),"")</f>
        <v>364</v>
      </c>
      <c r="R37" s="144">
        <f>IF(ISNUMBER($G37),SUM(R33:R36),"")</f>
        <v>1</v>
      </c>
      <c r="S37" s="312"/>
    </row>
    <row r="38" spans="1:19" ht="5.0999999999999996" customHeight="1" thickTop="1" thickBot="1"/>
    <row r="39" spans="1:19" ht="20.100000000000001" customHeight="1" thickBot="1">
      <c r="A39" s="147"/>
      <c r="B39" s="148"/>
      <c r="C39" s="149" t="s">
        <v>44</v>
      </c>
      <c r="D39" s="150">
        <f>IF(ISNUMBER($G39),SUM(D12,D17,D22,D27,D32,D37),"")</f>
        <v>1586</v>
      </c>
      <c r="E39" s="151">
        <f>IF(ISNUMBER($G39),SUM(E12,E17,E22,E27,E32,E37),"")</f>
        <v>656</v>
      </c>
      <c r="F39" s="151">
        <f>IF(ISNUMBER($G39),SUM(F12,F17,F22,F27,F32,F37),"")</f>
        <v>57</v>
      </c>
      <c r="G39" s="152">
        <f>IF(SUM($G$8:$G$37)+SUM($Q$8:$Q$37)&gt;0,SUM(G12,G17,G22,G27,G32,G37),"")</f>
        <v>2242</v>
      </c>
      <c r="H39" s="153">
        <f>IF(SUM($G$8:$G$37)+SUM($Q$8:$Q$37)&gt;0,SUM(H12,H17,H22,H27,H32,H37),"")</f>
        <v>6</v>
      </c>
      <c r="I39" s="154">
        <f>IF(ISNUMBER($G39),(SIGN($G39-$Q39)+1)/IF(COUNT(I$11,I$16,I$21,I$26,I$31,I$36)&gt;3,1,2),"")</f>
        <v>2</v>
      </c>
      <c r="K39" s="147"/>
      <c r="L39" s="148"/>
      <c r="M39" s="149" t="s">
        <v>44</v>
      </c>
      <c r="N39" s="150">
        <f>IF(ISNUMBER($G39),SUM(N12,N17,N22,N27,N32,N37),"")</f>
        <v>1516</v>
      </c>
      <c r="O39" s="151">
        <f>IF(ISNUMBER($G39),SUM(O12,O17,O22,O27,O32,O37),"")</f>
        <v>655</v>
      </c>
      <c r="P39" s="151">
        <f>IF(ISNUMBER($G39),SUM(P12,P17,P22,P27,P32,P37),"")</f>
        <v>52</v>
      </c>
      <c r="Q39" s="152">
        <f>IF(SUM($G$8:$G$37)+SUM($Q$8:$Q$37)&gt;0,SUM(Q12,Q17,Q22,Q27,Q32,Q37),"")</f>
        <v>2171</v>
      </c>
      <c r="R39" s="153">
        <f>IF(SUM($G$8:$G$37)+SUM($Q$8:$Q$37)&gt;0,SUM(R12,R17,R22,R27,R32,R37),"")</f>
        <v>6</v>
      </c>
      <c r="S39" s="154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50"/>
      <c r="B41" s="51" t="s">
        <v>45</v>
      </c>
      <c r="C41" s="353" t="s">
        <v>184</v>
      </c>
      <c r="D41" s="353"/>
      <c r="E41" s="353"/>
      <c r="G41" s="341" t="s">
        <v>47</v>
      </c>
      <c r="H41" s="341"/>
      <c r="I41" s="155">
        <f>IF(ISNUMBER(I$39),SUM(I11,I16,I21,I26,I31,I36,I39),"")</f>
        <v>5</v>
      </c>
      <c r="K41" s="50"/>
      <c r="L41" s="51" t="s">
        <v>45</v>
      </c>
      <c r="M41" s="353" t="s">
        <v>226</v>
      </c>
      <c r="N41" s="353"/>
      <c r="O41" s="353"/>
      <c r="Q41" s="341" t="s">
        <v>47</v>
      </c>
      <c r="R41" s="341"/>
      <c r="S41" s="155">
        <f>IF(ISNUMBER(S$39),SUM(S11,S16,S21,S26,S31,S36,S39),"")</f>
        <v>3</v>
      </c>
    </row>
    <row r="42" spans="1:19" ht="18" customHeight="1">
      <c r="A42" s="50"/>
      <c r="B42" s="51" t="s">
        <v>49</v>
      </c>
      <c r="C42" s="358"/>
      <c r="D42" s="358"/>
      <c r="E42" s="358"/>
      <c r="G42" s="156"/>
      <c r="H42" s="156"/>
      <c r="I42" s="156"/>
      <c r="K42" s="50"/>
      <c r="L42" s="51" t="s">
        <v>49</v>
      </c>
      <c r="M42" s="358"/>
      <c r="N42" s="358"/>
      <c r="O42" s="358"/>
      <c r="Q42" s="156"/>
      <c r="R42" s="156"/>
      <c r="S42" s="156"/>
    </row>
    <row r="43" spans="1:19" ht="20.100000000000001" customHeight="1">
      <c r="A43" s="51" t="s">
        <v>50</v>
      </c>
      <c r="B43" s="51" t="s">
        <v>51</v>
      </c>
      <c r="C43" s="356" t="s">
        <v>52</v>
      </c>
      <c r="D43" s="356"/>
      <c r="E43" s="356"/>
      <c r="F43" s="356"/>
      <c r="G43" s="356"/>
      <c r="H43" s="356"/>
      <c r="I43" s="51"/>
      <c r="J43" s="51"/>
      <c r="K43" s="51" t="s">
        <v>53</v>
      </c>
      <c r="L43" s="359"/>
      <c r="M43" s="359"/>
      <c r="O43" s="51" t="s">
        <v>49</v>
      </c>
      <c r="P43" s="356"/>
      <c r="Q43" s="356"/>
      <c r="R43" s="356"/>
      <c r="S43" s="356"/>
    </row>
    <row r="44" spans="1:19" ht="9.9499999999999993" customHeight="1">
      <c r="E44" s="50"/>
      <c r="H44" s="50"/>
    </row>
    <row r="45" spans="1:19" ht="30" customHeight="1">
      <c r="A45" s="57" t="str">
        <f>"Technické podmínky utkání:   " &amp; $B$3 &amp; IF(ISBLANK($B$3),""," – ") &amp; $L$3</f>
        <v>Technické podmínky utkání:   KK Dopravní podniky Praha B – SK Uhelné sklady Praha D</v>
      </c>
    </row>
    <row r="46" spans="1:19" ht="20.100000000000001" customHeight="1">
      <c r="B46" s="59" t="s">
        <v>197</v>
      </c>
      <c r="C46" s="371">
        <v>0.72916666666666663</v>
      </c>
      <c r="D46" s="345"/>
      <c r="I46" s="59" t="s">
        <v>198</v>
      </c>
      <c r="J46" s="345">
        <v>23</v>
      </c>
      <c r="K46" s="345"/>
    </row>
    <row r="47" spans="1:19" ht="20.100000000000001" customHeight="1">
      <c r="B47" s="59" t="s">
        <v>199</v>
      </c>
      <c r="C47" s="370">
        <v>0.94791666666666663</v>
      </c>
      <c r="D47" s="346"/>
      <c r="I47" s="59" t="s">
        <v>200</v>
      </c>
      <c r="J47" s="346">
        <v>4</v>
      </c>
      <c r="K47" s="346"/>
      <c r="P47" s="59" t="s">
        <v>201</v>
      </c>
      <c r="Q47" s="291">
        <v>2019</v>
      </c>
      <c r="R47" s="291"/>
      <c r="S47" s="291"/>
    </row>
    <row r="48" spans="1:19" ht="9.9499999999999993" customHeight="1"/>
    <row r="49" spans="1:19" ht="15" customHeight="1">
      <c r="A49" s="297" t="s">
        <v>63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9"/>
    </row>
    <row r="50" spans="1:19" ht="81" customHeight="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4"/>
    </row>
    <row r="51" spans="1:19" ht="5.0999999999999996" customHeight="1"/>
    <row r="52" spans="1:19" ht="15" customHeight="1">
      <c r="A52" s="297" t="s">
        <v>64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/>
    </row>
    <row r="53" spans="1:19" ht="6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21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21" customHeight="1">
      <c r="A55" s="65"/>
      <c r="B55" s="66" t="s">
        <v>65</v>
      </c>
      <c r="C55" s="67"/>
      <c r="D55" s="68"/>
      <c r="E55" s="66" t="s">
        <v>66</v>
      </c>
      <c r="F55" s="67"/>
      <c r="G55" s="67"/>
      <c r="H55" s="67"/>
      <c r="I55" s="68"/>
      <c r="J55" s="61"/>
      <c r="K55" s="69"/>
      <c r="L55" s="66" t="s">
        <v>65</v>
      </c>
      <c r="M55" s="67"/>
      <c r="N55" s="68"/>
      <c r="O55" s="66" t="s">
        <v>66</v>
      </c>
      <c r="P55" s="67"/>
      <c r="Q55" s="67"/>
      <c r="R55" s="67"/>
      <c r="S55" s="70"/>
    </row>
    <row r="56" spans="1:19" ht="21" customHeight="1">
      <c r="A56" s="71" t="s">
        <v>67</v>
      </c>
      <c r="B56" s="72" t="s">
        <v>68</v>
      </c>
      <c r="C56" s="73"/>
      <c r="D56" s="74" t="s">
        <v>69</v>
      </c>
      <c r="E56" s="72" t="s">
        <v>68</v>
      </c>
      <c r="F56" s="75"/>
      <c r="G56" s="75"/>
      <c r="H56" s="76"/>
      <c r="I56" s="74" t="s">
        <v>69</v>
      </c>
      <c r="J56" s="61"/>
      <c r="K56" s="77" t="s">
        <v>67</v>
      </c>
      <c r="L56" s="72" t="s">
        <v>68</v>
      </c>
      <c r="M56" s="73"/>
      <c r="N56" s="74" t="s">
        <v>69</v>
      </c>
      <c r="O56" s="72" t="s">
        <v>68</v>
      </c>
      <c r="P56" s="75"/>
      <c r="Q56" s="75"/>
      <c r="R56" s="76"/>
      <c r="S56" s="78" t="s">
        <v>69</v>
      </c>
    </row>
    <row r="57" spans="1:19" ht="21" customHeight="1">
      <c r="A57" s="79"/>
      <c r="B57" s="354"/>
      <c r="C57" s="355"/>
      <c r="D57" s="157"/>
      <c r="E57" s="354"/>
      <c r="F57" s="357"/>
      <c r="G57" s="357"/>
      <c r="H57" s="355"/>
      <c r="I57" s="157"/>
      <c r="J57" s="61"/>
      <c r="K57" s="81"/>
      <c r="L57" s="354"/>
      <c r="M57" s="355"/>
      <c r="N57" s="157"/>
      <c r="O57" s="354"/>
      <c r="P57" s="357"/>
      <c r="Q57" s="357"/>
      <c r="R57" s="355"/>
      <c r="S57" s="158"/>
    </row>
    <row r="58" spans="1:19" ht="21" customHeight="1">
      <c r="A58" s="79"/>
      <c r="B58" s="354"/>
      <c r="C58" s="355"/>
      <c r="D58" s="157"/>
      <c r="E58" s="354"/>
      <c r="F58" s="357"/>
      <c r="G58" s="357"/>
      <c r="H58" s="355"/>
      <c r="I58" s="157"/>
      <c r="J58" s="61"/>
      <c r="K58" s="81"/>
      <c r="L58" s="354"/>
      <c r="M58" s="355"/>
      <c r="N58" s="157"/>
      <c r="O58" s="354"/>
      <c r="P58" s="357"/>
      <c r="Q58" s="357"/>
      <c r="R58" s="355"/>
      <c r="S58" s="158"/>
    </row>
    <row r="59" spans="1:19" ht="12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5.0999999999999996" customHeight="1"/>
    <row r="61" spans="1:19" ht="15" customHeight="1">
      <c r="A61" s="347" t="s">
        <v>70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9"/>
    </row>
    <row r="62" spans="1:19" ht="81" customHeight="1">
      <c r="A62" s="350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2"/>
    </row>
    <row r="63" spans="1:19" ht="5.0999999999999996" customHeight="1"/>
    <row r="64" spans="1:19" ht="15" customHeight="1">
      <c r="A64" s="297" t="s">
        <v>71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9"/>
    </row>
    <row r="65" spans="1:19" ht="81" customHeight="1">
      <c r="A65" s="342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4"/>
    </row>
    <row r="66" spans="1:19" ht="30" customHeight="1">
      <c r="A66" s="159"/>
      <c r="B66" s="160" t="s">
        <v>203</v>
      </c>
      <c r="C66" s="309"/>
      <c r="D66" s="309"/>
      <c r="E66" s="309"/>
      <c r="F66" s="309"/>
      <c r="G66" s="309"/>
      <c r="H66" s="309"/>
    </row>
  </sheetData>
  <sheetProtection password="FC6B" sheet="1" objects="1" scenarios="1"/>
  <dataConsolidate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3:I3"/>
    <mergeCell ref="L3:S3"/>
    <mergeCell ref="B1:C2"/>
    <mergeCell ref="D1:I1"/>
    <mergeCell ref="L1:N1"/>
    <mergeCell ref="O1:P1"/>
    <mergeCell ref="Q1:S1"/>
  </mergeCells>
  <dataValidations count="5">
    <dataValidation type="date" allowBlank="1" showInputMessage="1" showErrorMessage="1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">
      <formula1>0</formula1>
      <formula2>25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sqref="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">
      <formula1>0</formula1>
      <formula2>225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S66"/>
  <sheetViews>
    <sheetView showGridLines="0" showRowColHeaders="0" workbookViewId="0">
      <selection activeCell="Q1" sqref="Q1:S1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56" width="9.140625" style="1"/>
    <col min="257" max="257" width="10.7109375" style="1" customWidth="1"/>
    <col min="258" max="258" width="15.7109375" style="1" customWidth="1"/>
    <col min="259" max="259" width="5.7109375" style="1" customWidth="1"/>
    <col min="260" max="261" width="6.7109375" style="1" customWidth="1"/>
    <col min="262" max="262" width="4.7109375" style="1" customWidth="1"/>
    <col min="263" max="263" width="6.7109375" style="1" customWidth="1"/>
    <col min="264" max="264" width="6.28515625" style="1" customWidth="1"/>
    <col min="265" max="265" width="6.7109375" style="1" customWidth="1"/>
    <col min="266" max="266" width="1.7109375" style="1" customWidth="1"/>
    <col min="267" max="267" width="10.7109375" style="1" customWidth="1"/>
    <col min="268" max="268" width="15.7109375" style="1" customWidth="1"/>
    <col min="269" max="269" width="5.7109375" style="1" customWidth="1"/>
    <col min="270" max="271" width="6.7109375" style="1" customWidth="1"/>
    <col min="272" max="272" width="4.7109375" style="1" customWidth="1"/>
    <col min="273" max="273" width="6.7109375" style="1" customWidth="1"/>
    <col min="274" max="274" width="6.28515625" style="1" customWidth="1"/>
    <col min="275" max="275" width="6.7109375" style="1" customWidth="1"/>
    <col min="276" max="512" width="9.140625" style="1"/>
    <col min="513" max="513" width="10.7109375" style="1" customWidth="1"/>
    <col min="514" max="514" width="15.7109375" style="1" customWidth="1"/>
    <col min="515" max="515" width="5.7109375" style="1" customWidth="1"/>
    <col min="516" max="517" width="6.7109375" style="1" customWidth="1"/>
    <col min="518" max="518" width="4.7109375" style="1" customWidth="1"/>
    <col min="519" max="519" width="6.7109375" style="1" customWidth="1"/>
    <col min="520" max="520" width="6.28515625" style="1" customWidth="1"/>
    <col min="521" max="521" width="6.7109375" style="1" customWidth="1"/>
    <col min="522" max="522" width="1.7109375" style="1" customWidth="1"/>
    <col min="523" max="523" width="10.7109375" style="1" customWidth="1"/>
    <col min="524" max="524" width="15.7109375" style="1" customWidth="1"/>
    <col min="525" max="525" width="5.7109375" style="1" customWidth="1"/>
    <col min="526" max="527" width="6.7109375" style="1" customWidth="1"/>
    <col min="528" max="528" width="4.7109375" style="1" customWidth="1"/>
    <col min="529" max="529" width="6.7109375" style="1" customWidth="1"/>
    <col min="530" max="530" width="6.28515625" style="1" customWidth="1"/>
    <col min="531" max="531" width="6.7109375" style="1" customWidth="1"/>
    <col min="532" max="768" width="9.140625" style="1"/>
    <col min="769" max="769" width="10.7109375" style="1" customWidth="1"/>
    <col min="770" max="770" width="15.7109375" style="1" customWidth="1"/>
    <col min="771" max="771" width="5.7109375" style="1" customWidth="1"/>
    <col min="772" max="773" width="6.7109375" style="1" customWidth="1"/>
    <col min="774" max="774" width="4.7109375" style="1" customWidth="1"/>
    <col min="775" max="775" width="6.7109375" style="1" customWidth="1"/>
    <col min="776" max="776" width="6.28515625" style="1" customWidth="1"/>
    <col min="777" max="777" width="6.7109375" style="1" customWidth="1"/>
    <col min="778" max="778" width="1.7109375" style="1" customWidth="1"/>
    <col min="779" max="779" width="10.7109375" style="1" customWidth="1"/>
    <col min="780" max="780" width="15.7109375" style="1" customWidth="1"/>
    <col min="781" max="781" width="5.7109375" style="1" customWidth="1"/>
    <col min="782" max="783" width="6.7109375" style="1" customWidth="1"/>
    <col min="784" max="784" width="4.7109375" style="1" customWidth="1"/>
    <col min="785" max="785" width="6.7109375" style="1" customWidth="1"/>
    <col min="786" max="786" width="6.28515625" style="1" customWidth="1"/>
    <col min="787" max="787" width="6.7109375" style="1" customWidth="1"/>
    <col min="788" max="1024" width="9.140625" style="1"/>
    <col min="1025" max="1025" width="10.7109375" style="1" customWidth="1"/>
    <col min="1026" max="1026" width="15.7109375" style="1" customWidth="1"/>
    <col min="1027" max="1027" width="5.7109375" style="1" customWidth="1"/>
    <col min="1028" max="1029" width="6.7109375" style="1" customWidth="1"/>
    <col min="1030" max="1030" width="4.7109375" style="1" customWidth="1"/>
    <col min="1031" max="1031" width="6.7109375" style="1" customWidth="1"/>
    <col min="1032" max="1032" width="6.28515625" style="1" customWidth="1"/>
    <col min="1033" max="1033" width="6.7109375" style="1" customWidth="1"/>
    <col min="1034" max="1034" width="1.7109375" style="1" customWidth="1"/>
    <col min="1035" max="1035" width="10.7109375" style="1" customWidth="1"/>
    <col min="1036" max="1036" width="15.7109375" style="1" customWidth="1"/>
    <col min="1037" max="1037" width="5.7109375" style="1" customWidth="1"/>
    <col min="1038" max="1039" width="6.7109375" style="1" customWidth="1"/>
    <col min="1040" max="1040" width="4.7109375" style="1" customWidth="1"/>
    <col min="1041" max="1041" width="6.7109375" style="1" customWidth="1"/>
    <col min="1042" max="1042" width="6.28515625" style="1" customWidth="1"/>
    <col min="1043" max="1043" width="6.7109375" style="1" customWidth="1"/>
    <col min="1044" max="1280" width="9.140625" style="1"/>
    <col min="1281" max="1281" width="10.7109375" style="1" customWidth="1"/>
    <col min="1282" max="1282" width="15.7109375" style="1" customWidth="1"/>
    <col min="1283" max="1283" width="5.7109375" style="1" customWidth="1"/>
    <col min="1284" max="1285" width="6.7109375" style="1" customWidth="1"/>
    <col min="1286" max="1286" width="4.7109375" style="1" customWidth="1"/>
    <col min="1287" max="1287" width="6.7109375" style="1" customWidth="1"/>
    <col min="1288" max="1288" width="6.28515625" style="1" customWidth="1"/>
    <col min="1289" max="1289" width="6.7109375" style="1" customWidth="1"/>
    <col min="1290" max="1290" width="1.7109375" style="1" customWidth="1"/>
    <col min="1291" max="1291" width="10.7109375" style="1" customWidth="1"/>
    <col min="1292" max="1292" width="15.7109375" style="1" customWidth="1"/>
    <col min="1293" max="1293" width="5.7109375" style="1" customWidth="1"/>
    <col min="1294" max="1295" width="6.7109375" style="1" customWidth="1"/>
    <col min="1296" max="1296" width="4.7109375" style="1" customWidth="1"/>
    <col min="1297" max="1297" width="6.7109375" style="1" customWidth="1"/>
    <col min="1298" max="1298" width="6.28515625" style="1" customWidth="1"/>
    <col min="1299" max="1299" width="6.7109375" style="1" customWidth="1"/>
    <col min="1300" max="1536" width="9.140625" style="1"/>
    <col min="1537" max="1537" width="10.7109375" style="1" customWidth="1"/>
    <col min="1538" max="1538" width="15.7109375" style="1" customWidth="1"/>
    <col min="1539" max="1539" width="5.7109375" style="1" customWidth="1"/>
    <col min="1540" max="1541" width="6.7109375" style="1" customWidth="1"/>
    <col min="1542" max="1542" width="4.7109375" style="1" customWidth="1"/>
    <col min="1543" max="1543" width="6.7109375" style="1" customWidth="1"/>
    <col min="1544" max="1544" width="6.28515625" style="1" customWidth="1"/>
    <col min="1545" max="1545" width="6.7109375" style="1" customWidth="1"/>
    <col min="1546" max="1546" width="1.7109375" style="1" customWidth="1"/>
    <col min="1547" max="1547" width="10.7109375" style="1" customWidth="1"/>
    <col min="1548" max="1548" width="15.7109375" style="1" customWidth="1"/>
    <col min="1549" max="1549" width="5.7109375" style="1" customWidth="1"/>
    <col min="1550" max="1551" width="6.7109375" style="1" customWidth="1"/>
    <col min="1552" max="1552" width="4.7109375" style="1" customWidth="1"/>
    <col min="1553" max="1553" width="6.7109375" style="1" customWidth="1"/>
    <col min="1554" max="1554" width="6.28515625" style="1" customWidth="1"/>
    <col min="1555" max="1555" width="6.7109375" style="1" customWidth="1"/>
    <col min="1556" max="1792" width="9.140625" style="1"/>
    <col min="1793" max="1793" width="10.7109375" style="1" customWidth="1"/>
    <col min="1794" max="1794" width="15.7109375" style="1" customWidth="1"/>
    <col min="1795" max="1795" width="5.7109375" style="1" customWidth="1"/>
    <col min="1796" max="1797" width="6.7109375" style="1" customWidth="1"/>
    <col min="1798" max="1798" width="4.7109375" style="1" customWidth="1"/>
    <col min="1799" max="1799" width="6.7109375" style="1" customWidth="1"/>
    <col min="1800" max="1800" width="6.28515625" style="1" customWidth="1"/>
    <col min="1801" max="1801" width="6.7109375" style="1" customWidth="1"/>
    <col min="1802" max="1802" width="1.7109375" style="1" customWidth="1"/>
    <col min="1803" max="1803" width="10.7109375" style="1" customWidth="1"/>
    <col min="1804" max="1804" width="15.7109375" style="1" customWidth="1"/>
    <col min="1805" max="1805" width="5.7109375" style="1" customWidth="1"/>
    <col min="1806" max="1807" width="6.7109375" style="1" customWidth="1"/>
    <col min="1808" max="1808" width="4.7109375" style="1" customWidth="1"/>
    <col min="1809" max="1809" width="6.7109375" style="1" customWidth="1"/>
    <col min="1810" max="1810" width="6.28515625" style="1" customWidth="1"/>
    <col min="1811" max="1811" width="6.7109375" style="1" customWidth="1"/>
    <col min="1812" max="2048" width="9.140625" style="1"/>
    <col min="2049" max="2049" width="10.7109375" style="1" customWidth="1"/>
    <col min="2050" max="2050" width="15.7109375" style="1" customWidth="1"/>
    <col min="2051" max="2051" width="5.7109375" style="1" customWidth="1"/>
    <col min="2052" max="2053" width="6.7109375" style="1" customWidth="1"/>
    <col min="2054" max="2054" width="4.7109375" style="1" customWidth="1"/>
    <col min="2055" max="2055" width="6.7109375" style="1" customWidth="1"/>
    <col min="2056" max="2056" width="6.28515625" style="1" customWidth="1"/>
    <col min="2057" max="2057" width="6.7109375" style="1" customWidth="1"/>
    <col min="2058" max="2058" width="1.7109375" style="1" customWidth="1"/>
    <col min="2059" max="2059" width="10.7109375" style="1" customWidth="1"/>
    <col min="2060" max="2060" width="15.7109375" style="1" customWidth="1"/>
    <col min="2061" max="2061" width="5.7109375" style="1" customWidth="1"/>
    <col min="2062" max="2063" width="6.7109375" style="1" customWidth="1"/>
    <col min="2064" max="2064" width="4.7109375" style="1" customWidth="1"/>
    <col min="2065" max="2065" width="6.7109375" style="1" customWidth="1"/>
    <col min="2066" max="2066" width="6.28515625" style="1" customWidth="1"/>
    <col min="2067" max="2067" width="6.7109375" style="1" customWidth="1"/>
    <col min="2068" max="2304" width="9.140625" style="1"/>
    <col min="2305" max="2305" width="10.7109375" style="1" customWidth="1"/>
    <col min="2306" max="2306" width="15.7109375" style="1" customWidth="1"/>
    <col min="2307" max="2307" width="5.7109375" style="1" customWidth="1"/>
    <col min="2308" max="2309" width="6.7109375" style="1" customWidth="1"/>
    <col min="2310" max="2310" width="4.7109375" style="1" customWidth="1"/>
    <col min="2311" max="2311" width="6.7109375" style="1" customWidth="1"/>
    <col min="2312" max="2312" width="6.28515625" style="1" customWidth="1"/>
    <col min="2313" max="2313" width="6.7109375" style="1" customWidth="1"/>
    <col min="2314" max="2314" width="1.7109375" style="1" customWidth="1"/>
    <col min="2315" max="2315" width="10.7109375" style="1" customWidth="1"/>
    <col min="2316" max="2316" width="15.7109375" style="1" customWidth="1"/>
    <col min="2317" max="2317" width="5.7109375" style="1" customWidth="1"/>
    <col min="2318" max="2319" width="6.7109375" style="1" customWidth="1"/>
    <col min="2320" max="2320" width="4.7109375" style="1" customWidth="1"/>
    <col min="2321" max="2321" width="6.7109375" style="1" customWidth="1"/>
    <col min="2322" max="2322" width="6.28515625" style="1" customWidth="1"/>
    <col min="2323" max="2323" width="6.7109375" style="1" customWidth="1"/>
    <col min="2324" max="2560" width="9.140625" style="1"/>
    <col min="2561" max="2561" width="10.7109375" style="1" customWidth="1"/>
    <col min="2562" max="2562" width="15.7109375" style="1" customWidth="1"/>
    <col min="2563" max="2563" width="5.7109375" style="1" customWidth="1"/>
    <col min="2564" max="2565" width="6.7109375" style="1" customWidth="1"/>
    <col min="2566" max="2566" width="4.7109375" style="1" customWidth="1"/>
    <col min="2567" max="2567" width="6.7109375" style="1" customWidth="1"/>
    <col min="2568" max="2568" width="6.28515625" style="1" customWidth="1"/>
    <col min="2569" max="2569" width="6.7109375" style="1" customWidth="1"/>
    <col min="2570" max="2570" width="1.7109375" style="1" customWidth="1"/>
    <col min="2571" max="2571" width="10.7109375" style="1" customWidth="1"/>
    <col min="2572" max="2572" width="15.7109375" style="1" customWidth="1"/>
    <col min="2573" max="2573" width="5.7109375" style="1" customWidth="1"/>
    <col min="2574" max="2575" width="6.7109375" style="1" customWidth="1"/>
    <col min="2576" max="2576" width="4.7109375" style="1" customWidth="1"/>
    <col min="2577" max="2577" width="6.7109375" style="1" customWidth="1"/>
    <col min="2578" max="2578" width="6.28515625" style="1" customWidth="1"/>
    <col min="2579" max="2579" width="6.7109375" style="1" customWidth="1"/>
    <col min="2580" max="2816" width="9.140625" style="1"/>
    <col min="2817" max="2817" width="10.7109375" style="1" customWidth="1"/>
    <col min="2818" max="2818" width="15.7109375" style="1" customWidth="1"/>
    <col min="2819" max="2819" width="5.7109375" style="1" customWidth="1"/>
    <col min="2820" max="2821" width="6.7109375" style="1" customWidth="1"/>
    <col min="2822" max="2822" width="4.7109375" style="1" customWidth="1"/>
    <col min="2823" max="2823" width="6.7109375" style="1" customWidth="1"/>
    <col min="2824" max="2824" width="6.28515625" style="1" customWidth="1"/>
    <col min="2825" max="2825" width="6.7109375" style="1" customWidth="1"/>
    <col min="2826" max="2826" width="1.7109375" style="1" customWidth="1"/>
    <col min="2827" max="2827" width="10.7109375" style="1" customWidth="1"/>
    <col min="2828" max="2828" width="15.7109375" style="1" customWidth="1"/>
    <col min="2829" max="2829" width="5.7109375" style="1" customWidth="1"/>
    <col min="2830" max="2831" width="6.7109375" style="1" customWidth="1"/>
    <col min="2832" max="2832" width="4.7109375" style="1" customWidth="1"/>
    <col min="2833" max="2833" width="6.7109375" style="1" customWidth="1"/>
    <col min="2834" max="2834" width="6.28515625" style="1" customWidth="1"/>
    <col min="2835" max="2835" width="6.7109375" style="1" customWidth="1"/>
    <col min="2836" max="3072" width="9.140625" style="1"/>
    <col min="3073" max="3073" width="10.7109375" style="1" customWidth="1"/>
    <col min="3074" max="3074" width="15.7109375" style="1" customWidth="1"/>
    <col min="3075" max="3075" width="5.7109375" style="1" customWidth="1"/>
    <col min="3076" max="3077" width="6.7109375" style="1" customWidth="1"/>
    <col min="3078" max="3078" width="4.7109375" style="1" customWidth="1"/>
    <col min="3079" max="3079" width="6.7109375" style="1" customWidth="1"/>
    <col min="3080" max="3080" width="6.28515625" style="1" customWidth="1"/>
    <col min="3081" max="3081" width="6.7109375" style="1" customWidth="1"/>
    <col min="3082" max="3082" width="1.7109375" style="1" customWidth="1"/>
    <col min="3083" max="3083" width="10.7109375" style="1" customWidth="1"/>
    <col min="3084" max="3084" width="15.7109375" style="1" customWidth="1"/>
    <col min="3085" max="3085" width="5.7109375" style="1" customWidth="1"/>
    <col min="3086" max="3087" width="6.7109375" style="1" customWidth="1"/>
    <col min="3088" max="3088" width="4.7109375" style="1" customWidth="1"/>
    <col min="3089" max="3089" width="6.7109375" style="1" customWidth="1"/>
    <col min="3090" max="3090" width="6.28515625" style="1" customWidth="1"/>
    <col min="3091" max="3091" width="6.7109375" style="1" customWidth="1"/>
    <col min="3092" max="3328" width="9.140625" style="1"/>
    <col min="3329" max="3329" width="10.7109375" style="1" customWidth="1"/>
    <col min="3330" max="3330" width="15.7109375" style="1" customWidth="1"/>
    <col min="3331" max="3331" width="5.7109375" style="1" customWidth="1"/>
    <col min="3332" max="3333" width="6.7109375" style="1" customWidth="1"/>
    <col min="3334" max="3334" width="4.7109375" style="1" customWidth="1"/>
    <col min="3335" max="3335" width="6.7109375" style="1" customWidth="1"/>
    <col min="3336" max="3336" width="6.28515625" style="1" customWidth="1"/>
    <col min="3337" max="3337" width="6.7109375" style="1" customWidth="1"/>
    <col min="3338" max="3338" width="1.7109375" style="1" customWidth="1"/>
    <col min="3339" max="3339" width="10.7109375" style="1" customWidth="1"/>
    <col min="3340" max="3340" width="15.7109375" style="1" customWidth="1"/>
    <col min="3341" max="3341" width="5.7109375" style="1" customWidth="1"/>
    <col min="3342" max="3343" width="6.7109375" style="1" customWidth="1"/>
    <col min="3344" max="3344" width="4.7109375" style="1" customWidth="1"/>
    <col min="3345" max="3345" width="6.7109375" style="1" customWidth="1"/>
    <col min="3346" max="3346" width="6.28515625" style="1" customWidth="1"/>
    <col min="3347" max="3347" width="6.7109375" style="1" customWidth="1"/>
    <col min="3348" max="3584" width="9.140625" style="1"/>
    <col min="3585" max="3585" width="10.7109375" style="1" customWidth="1"/>
    <col min="3586" max="3586" width="15.7109375" style="1" customWidth="1"/>
    <col min="3587" max="3587" width="5.7109375" style="1" customWidth="1"/>
    <col min="3588" max="3589" width="6.7109375" style="1" customWidth="1"/>
    <col min="3590" max="3590" width="4.7109375" style="1" customWidth="1"/>
    <col min="3591" max="3591" width="6.7109375" style="1" customWidth="1"/>
    <col min="3592" max="3592" width="6.28515625" style="1" customWidth="1"/>
    <col min="3593" max="3593" width="6.7109375" style="1" customWidth="1"/>
    <col min="3594" max="3594" width="1.7109375" style="1" customWidth="1"/>
    <col min="3595" max="3595" width="10.7109375" style="1" customWidth="1"/>
    <col min="3596" max="3596" width="15.7109375" style="1" customWidth="1"/>
    <col min="3597" max="3597" width="5.7109375" style="1" customWidth="1"/>
    <col min="3598" max="3599" width="6.7109375" style="1" customWidth="1"/>
    <col min="3600" max="3600" width="4.7109375" style="1" customWidth="1"/>
    <col min="3601" max="3601" width="6.7109375" style="1" customWidth="1"/>
    <col min="3602" max="3602" width="6.28515625" style="1" customWidth="1"/>
    <col min="3603" max="3603" width="6.7109375" style="1" customWidth="1"/>
    <col min="3604" max="3840" width="9.140625" style="1"/>
    <col min="3841" max="3841" width="10.7109375" style="1" customWidth="1"/>
    <col min="3842" max="3842" width="15.7109375" style="1" customWidth="1"/>
    <col min="3843" max="3843" width="5.7109375" style="1" customWidth="1"/>
    <col min="3844" max="3845" width="6.7109375" style="1" customWidth="1"/>
    <col min="3846" max="3846" width="4.7109375" style="1" customWidth="1"/>
    <col min="3847" max="3847" width="6.7109375" style="1" customWidth="1"/>
    <col min="3848" max="3848" width="6.28515625" style="1" customWidth="1"/>
    <col min="3849" max="3849" width="6.7109375" style="1" customWidth="1"/>
    <col min="3850" max="3850" width="1.7109375" style="1" customWidth="1"/>
    <col min="3851" max="3851" width="10.7109375" style="1" customWidth="1"/>
    <col min="3852" max="3852" width="15.7109375" style="1" customWidth="1"/>
    <col min="3853" max="3853" width="5.7109375" style="1" customWidth="1"/>
    <col min="3854" max="3855" width="6.7109375" style="1" customWidth="1"/>
    <col min="3856" max="3856" width="4.7109375" style="1" customWidth="1"/>
    <col min="3857" max="3857" width="6.7109375" style="1" customWidth="1"/>
    <col min="3858" max="3858" width="6.28515625" style="1" customWidth="1"/>
    <col min="3859" max="3859" width="6.7109375" style="1" customWidth="1"/>
    <col min="3860" max="4096" width="9.140625" style="1"/>
    <col min="4097" max="4097" width="10.7109375" style="1" customWidth="1"/>
    <col min="4098" max="4098" width="15.7109375" style="1" customWidth="1"/>
    <col min="4099" max="4099" width="5.7109375" style="1" customWidth="1"/>
    <col min="4100" max="4101" width="6.7109375" style="1" customWidth="1"/>
    <col min="4102" max="4102" width="4.7109375" style="1" customWidth="1"/>
    <col min="4103" max="4103" width="6.7109375" style="1" customWidth="1"/>
    <col min="4104" max="4104" width="6.28515625" style="1" customWidth="1"/>
    <col min="4105" max="4105" width="6.7109375" style="1" customWidth="1"/>
    <col min="4106" max="4106" width="1.7109375" style="1" customWidth="1"/>
    <col min="4107" max="4107" width="10.7109375" style="1" customWidth="1"/>
    <col min="4108" max="4108" width="15.7109375" style="1" customWidth="1"/>
    <col min="4109" max="4109" width="5.7109375" style="1" customWidth="1"/>
    <col min="4110" max="4111" width="6.7109375" style="1" customWidth="1"/>
    <col min="4112" max="4112" width="4.7109375" style="1" customWidth="1"/>
    <col min="4113" max="4113" width="6.7109375" style="1" customWidth="1"/>
    <col min="4114" max="4114" width="6.28515625" style="1" customWidth="1"/>
    <col min="4115" max="4115" width="6.7109375" style="1" customWidth="1"/>
    <col min="4116" max="4352" width="9.140625" style="1"/>
    <col min="4353" max="4353" width="10.7109375" style="1" customWidth="1"/>
    <col min="4354" max="4354" width="15.7109375" style="1" customWidth="1"/>
    <col min="4355" max="4355" width="5.7109375" style="1" customWidth="1"/>
    <col min="4356" max="4357" width="6.7109375" style="1" customWidth="1"/>
    <col min="4358" max="4358" width="4.7109375" style="1" customWidth="1"/>
    <col min="4359" max="4359" width="6.7109375" style="1" customWidth="1"/>
    <col min="4360" max="4360" width="6.28515625" style="1" customWidth="1"/>
    <col min="4361" max="4361" width="6.7109375" style="1" customWidth="1"/>
    <col min="4362" max="4362" width="1.7109375" style="1" customWidth="1"/>
    <col min="4363" max="4363" width="10.7109375" style="1" customWidth="1"/>
    <col min="4364" max="4364" width="15.7109375" style="1" customWidth="1"/>
    <col min="4365" max="4365" width="5.7109375" style="1" customWidth="1"/>
    <col min="4366" max="4367" width="6.7109375" style="1" customWidth="1"/>
    <col min="4368" max="4368" width="4.7109375" style="1" customWidth="1"/>
    <col min="4369" max="4369" width="6.7109375" style="1" customWidth="1"/>
    <col min="4370" max="4370" width="6.28515625" style="1" customWidth="1"/>
    <col min="4371" max="4371" width="6.7109375" style="1" customWidth="1"/>
    <col min="4372" max="4608" width="9.140625" style="1"/>
    <col min="4609" max="4609" width="10.7109375" style="1" customWidth="1"/>
    <col min="4610" max="4610" width="15.7109375" style="1" customWidth="1"/>
    <col min="4611" max="4611" width="5.7109375" style="1" customWidth="1"/>
    <col min="4612" max="4613" width="6.7109375" style="1" customWidth="1"/>
    <col min="4614" max="4614" width="4.7109375" style="1" customWidth="1"/>
    <col min="4615" max="4615" width="6.7109375" style="1" customWidth="1"/>
    <col min="4616" max="4616" width="6.28515625" style="1" customWidth="1"/>
    <col min="4617" max="4617" width="6.7109375" style="1" customWidth="1"/>
    <col min="4618" max="4618" width="1.7109375" style="1" customWidth="1"/>
    <col min="4619" max="4619" width="10.7109375" style="1" customWidth="1"/>
    <col min="4620" max="4620" width="15.7109375" style="1" customWidth="1"/>
    <col min="4621" max="4621" width="5.7109375" style="1" customWidth="1"/>
    <col min="4622" max="4623" width="6.7109375" style="1" customWidth="1"/>
    <col min="4624" max="4624" width="4.7109375" style="1" customWidth="1"/>
    <col min="4625" max="4625" width="6.7109375" style="1" customWidth="1"/>
    <col min="4626" max="4626" width="6.28515625" style="1" customWidth="1"/>
    <col min="4627" max="4627" width="6.7109375" style="1" customWidth="1"/>
    <col min="4628" max="4864" width="9.140625" style="1"/>
    <col min="4865" max="4865" width="10.7109375" style="1" customWidth="1"/>
    <col min="4866" max="4866" width="15.7109375" style="1" customWidth="1"/>
    <col min="4867" max="4867" width="5.7109375" style="1" customWidth="1"/>
    <col min="4868" max="4869" width="6.7109375" style="1" customWidth="1"/>
    <col min="4870" max="4870" width="4.7109375" style="1" customWidth="1"/>
    <col min="4871" max="4871" width="6.7109375" style="1" customWidth="1"/>
    <col min="4872" max="4872" width="6.28515625" style="1" customWidth="1"/>
    <col min="4873" max="4873" width="6.7109375" style="1" customWidth="1"/>
    <col min="4874" max="4874" width="1.7109375" style="1" customWidth="1"/>
    <col min="4875" max="4875" width="10.7109375" style="1" customWidth="1"/>
    <col min="4876" max="4876" width="15.7109375" style="1" customWidth="1"/>
    <col min="4877" max="4877" width="5.7109375" style="1" customWidth="1"/>
    <col min="4878" max="4879" width="6.7109375" style="1" customWidth="1"/>
    <col min="4880" max="4880" width="4.7109375" style="1" customWidth="1"/>
    <col min="4881" max="4881" width="6.7109375" style="1" customWidth="1"/>
    <col min="4882" max="4882" width="6.28515625" style="1" customWidth="1"/>
    <col min="4883" max="4883" width="6.7109375" style="1" customWidth="1"/>
    <col min="4884" max="5120" width="9.140625" style="1"/>
    <col min="5121" max="5121" width="10.7109375" style="1" customWidth="1"/>
    <col min="5122" max="5122" width="15.7109375" style="1" customWidth="1"/>
    <col min="5123" max="5123" width="5.7109375" style="1" customWidth="1"/>
    <col min="5124" max="5125" width="6.7109375" style="1" customWidth="1"/>
    <col min="5126" max="5126" width="4.7109375" style="1" customWidth="1"/>
    <col min="5127" max="5127" width="6.7109375" style="1" customWidth="1"/>
    <col min="5128" max="5128" width="6.28515625" style="1" customWidth="1"/>
    <col min="5129" max="5129" width="6.7109375" style="1" customWidth="1"/>
    <col min="5130" max="5130" width="1.7109375" style="1" customWidth="1"/>
    <col min="5131" max="5131" width="10.7109375" style="1" customWidth="1"/>
    <col min="5132" max="5132" width="15.7109375" style="1" customWidth="1"/>
    <col min="5133" max="5133" width="5.7109375" style="1" customWidth="1"/>
    <col min="5134" max="5135" width="6.7109375" style="1" customWidth="1"/>
    <col min="5136" max="5136" width="4.7109375" style="1" customWidth="1"/>
    <col min="5137" max="5137" width="6.7109375" style="1" customWidth="1"/>
    <col min="5138" max="5138" width="6.28515625" style="1" customWidth="1"/>
    <col min="5139" max="5139" width="6.7109375" style="1" customWidth="1"/>
    <col min="5140" max="5376" width="9.140625" style="1"/>
    <col min="5377" max="5377" width="10.7109375" style="1" customWidth="1"/>
    <col min="5378" max="5378" width="15.7109375" style="1" customWidth="1"/>
    <col min="5379" max="5379" width="5.7109375" style="1" customWidth="1"/>
    <col min="5380" max="5381" width="6.7109375" style="1" customWidth="1"/>
    <col min="5382" max="5382" width="4.7109375" style="1" customWidth="1"/>
    <col min="5383" max="5383" width="6.7109375" style="1" customWidth="1"/>
    <col min="5384" max="5384" width="6.28515625" style="1" customWidth="1"/>
    <col min="5385" max="5385" width="6.7109375" style="1" customWidth="1"/>
    <col min="5386" max="5386" width="1.7109375" style="1" customWidth="1"/>
    <col min="5387" max="5387" width="10.7109375" style="1" customWidth="1"/>
    <col min="5388" max="5388" width="15.7109375" style="1" customWidth="1"/>
    <col min="5389" max="5389" width="5.7109375" style="1" customWidth="1"/>
    <col min="5390" max="5391" width="6.7109375" style="1" customWidth="1"/>
    <col min="5392" max="5392" width="4.7109375" style="1" customWidth="1"/>
    <col min="5393" max="5393" width="6.7109375" style="1" customWidth="1"/>
    <col min="5394" max="5394" width="6.28515625" style="1" customWidth="1"/>
    <col min="5395" max="5395" width="6.7109375" style="1" customWidth="1"/>
    <col min="5396" max="5632" width="9.140625" style="1"/>
    <col min="5633" max="5633" width="10.7109375" style="1" customWidth="1"/>
    <col min="5634" max="5634" width="15.7109375" style="1" customWidth="1"/>
    <col min="5635" max="5635" width="5.7109375" style="1" customWidth="1"/>
    <col min="5636" max="5637" width="6.7109375" style="1" customWidth="1"/>
    <col min="5638" max="5638" width="4.7109375" style="1" customWidth="1"/>
    <col min="5639" max="5639" width="6.7109375" style="1" customWidth="1"/>
    <col min="5640" max="5640" width="6.28515625" style="1" customWidth="1"/>
    <col min="5641" max="5641" width="6.7109375" style="1" customWidth="1"/>
    <col min="5642" max="5642" width="1.7109375" style="1" customWidth="1"/>
    <col min="5643" max="5643" width="10.7109375" style="1" customWidth="1"/>
    <col min="5644" max="5644" width="15.7109375" style="1" customWidth="1"/>
    <col min="5645" max="5645" width="5.7109375" style="1" customWidth="1"/>
    <col min="5646" max="5647" width="6.7109375" style="1" customWidth="1"/>
    <col min="5648" max="5648" width="4.7109375" style="1" customWidth="1"/>
    <col min="5649" max="5649" width="6.7109375" style="1" customWidth="1"/>
    <col min="5650" max="5650" width="6.28515625" style="1" customWidth="1"/>
    <col min="5651" max="5651" width="6.7109375" style="1" customWidth="1"/>
    <col min="5652" max="5888" width="9.140625" style="1"/>
    <col min="5889" max="5889" width="10.7109375" style="1" customWidth="1"/>
    <col min="5890" max="5890" width="15.7109375" style="1" customWidth="1"/>
    <col min="5891" max="5891" width="5.7109375" style="1" customWidth="1"/>
    <col min="5892" max="5893" width="6.7109375" style="1" customWidth="1"/>
    <col min="5894" max="5894" width="4.7109375" style="1" customWidth="1"/>
    <col min="5895" max="5895" width="6.7109375" style="1" customWidth="1"/>
    <col min="5896" max="5896" width="6.28515625" style="1" customWidth="1"/>
    <col min="5897" max="5897" width="6.7109375" style="1" customWidth="1"/>
    <col min="5898" max="5898" width="1.7109375" style="1" customWidth="1"/>
    <col min="5899" max="5899" width="10.7109375" style="1" customWidth="1"/>
    <col min="5900" max="5900" width="15.7109375" style="1" customWidth="1"/>
    <col min="5901" max="5901" width="5.7109375" style="1" customWidth="1"/>
    <col min="5902" max="5903" width="6.7109375" style="1" customWidth="1"/>
    <col min="5904" max="5904" width="4.7109375" style="1" customWidth="1"/>
    <col min="5905" max="5905" width="6.7109375" style="1" customWidth="1"/>
    <col min="5906" max="5906" width="6.28515625" style="1" customWidth="1"/>
    <col min="5907" max="5907" width="6.7109375" style="1" customWidth="1"/>
    <col min="5908" max="6144" width="9.140625" style="1"/>
    <col min="6145" max="6145" width="10.7109375" style="1" customWidth="1"/>
    <col min="6146" max="6146" width="15.7109375" style="1" customWidth="1"/>
    <col min="6147" max="6147" width="5.7109375" style="1" customWidth="1"/>
    <col min="6148" max="6149" width="6.7109375" style="1" customWidth="1"/>
    <col min="6150" max="6150" width="4.7109375" style="1" customWidth="1"/>
    <col min="6151" max="6151" width="6.7109375" style="1" customWidth="1"/>
    <col min="6152" max="6152" width="6.28515625" style="1" customWidth="1"/>
    <col min="6153" max="6153" width="6.7109375" style="1" customWidth="1"/>
    <col min="6154" max="6154" width="1.7109375" style="1" customWidth="1"/>
    <col min="6155" max="6155" width="10.7109375" style="1" customWidth="1"/>
    <col min="6156" max="6156" width="15.7109375" style="1" customWidth="1"/>
    <col min="6157" max="6157" width="5.7109375" style="1" customWidth="1"/>
    <col min="6158" max="6159" width="6.7109375" style="1" customWidth="1"/>
    <col min="6160" max="6160" width="4.7109375" style="1" customWidth="1"/>
    <col min="6161" max="6161" width="6.7109375" style="1" customWidth="1"/>
    <col min="6162" max="6162" width="6.28515625" style="1" customWidth="1"/>
    <col min="6163" max="6163" width="6.7109375" style="1" customWidth="1"/>
    <col min="6164" max="6400" width="9.140625" style="1"/>
    <col min="6401" max="6401" width="10.7109375" style="1" customWidth="1"/>
    <col min="6402" max="6402" width="15.7109375" style="1" customWidth="1"/>
    <col min="6403" max="6403" width="5.7109375" style="1" customWidth="1"/>
    <col min="6404" max="6405" width="6.7109375" style="1" customWidth="1"/>
    <col min="6406" max="6406" width="4.7109375" style="1" customWidth="1"/>
    <col min="6407" max="6407" width="6.7109375" style="1" customWidth="1"/>
    <col min="6408" max="6408" width="6.28515625" style="1" customWidth="1"/>
    <col min="6409" max="6409" width="6.7109375" style="1" customWidth="1"/>
    <col min="6410" max="6410" width="1.7109375" style="1" customWidth="1"/>
    <col min="6411" max="6411" width="10.7109375" style="1" customWidth="1"/>
    <col min="6412" max="6412" width="15.7109375" style="1" customWidth="1"/>
    <col min="6413" max="6413" width="5.7109375" style="1" customWidth="1"/>
    <col min="6414" max="6415" width="6.7109375" style="1" customWidth="1"/>
    <col min="6416" max="6416" width="4.7109375" style="1" customWidth="1"/>
    <col min="6417" max="6417" width="6.7109375" style="1" customWidth="1"/>
    <col min="6418" max="6418" width="6.28515625" style="1" customWidth="1"/>
    <col min="6419" max="6419" width="6.7109375" style="1" customWidth="1"/>
    <col min="6420" max="6656" width="9.140625" style="1"/>
    <col min="6657" max="6657" width="10.7109375" style="1" customWidth="1"/>
    <col min="6658" max="6658" width="15.7109375" style="1" customWidth="1"/>
    <col min="6659" max="6659" width="5.7109375" style="1" customWidth="1"/>
    <col min="6660" max="6661" width="6.7109375" style="1" customWidth="1"/>
    <col min="6662" max="6662" width="4.7109375" style="1" customWidth="1"/>
    <col min="6663" max="6663" width="6.7109375" style="1" customWidth="1"/>
    <col min="6664" max="6664" width="6.28515625" style="1" customWidth="1"/>
    <col min="6665" max="6665" width="6.7109375" style="1" customWidth="1"/>
    <col min="6666" max="6666" width="1.7109375" style="1" customWidth="1"/>
    <col min="6667" max="6667" width="10.7109375" style="1" customWidth="1"/>
    <col min="6668" max="6668" width="15.7109375" style="1" customWidth="1"/>
    <col min="6669" max="6669" width="5.7109375" style="1" customWidth="1"/>
    <col min="6670" max="6671" width="6.7109375" style="1" customWidth="1"/>
    <col min="6672" max="6672" width="4.7109375" style="1" customWidth="1"/>
    <col min="6673" max="6673" width="6.7109375" style="1" customWidth="1"/>
    <col min="6674" max="6674" width="6.28515625" style="1" customWidth="1"/>
    <col min="6675" max="6675" width="6.7109375" style="1" customWidth="1"/>
    <col min="6676" max="6912" width="9.140625" style="1"/>
    <col min="6913" max="6913" width="10.7109375" style="1" customWidth="1"/>
    <col min="6914" max="6914" width="15.7109375" style="1" customWidth="1"/>
    <col min="6915" max="6915" width="5.7109375" style="1" customWidth="1"/>
    <col min="6916" max="6917" width="6.7109375" style="1" customWidth="1"/>
    <col min="6918" max="6918" width="4.7109375" style="1" customWidth="1"/>
    <col min="6919" max="6919" width="6.7109375" style="1" customWidth="1"/>
    <col min="6920" max="6920" width="6.28515625" style="1" customWidth="1"/>
    <col min="6921" max="6921" width="6.7109375" style="1" customWidth="1"/>
    <col min="6922" max="6922" width="1.7109375" style="1" customWidth="1"/>
    <col min="6923" max="6923" width="10.7109375" style="1" customWidth="1"/>
    <col min="6924" max="6924" width="15.7109375" style="1" customWidth="1"/>
    <col min="6925" max="6925" width="5.7109375" style="1" customWidth="1"/>
    <col min="6926" max="6927" width="6.7109375" style="1" customWidth="1"/>
    <col min="6928" max="6928" width="4.7109375" style="1" customWidth="1"/>
    <col min="6929" max="6929" width="6.7109375" style="1" customWidth="1"/>
    <col min="6930" max="6930" width="6.28515625" style="1" customWidth="1"/>
    <col min="6931" max="6931" width="6.7109375" style="1" customWidth="1"/>
    <col min="6932" max="7168" width="9.140625" style="1"/>
    <col min="7169" max="7169" width="10.7109375" style="1" customWidth="1"/>
    <col min="7170" max="7170" width="15.7109375" style="1" customWidth="1"/>
    <col min="7171" max="7171" width="5.7109375" style="1" customWidth="1"/>
    <col min="7172" max="7173" width="6.7109375" style="1" customWidth="1"/>
    <col min="7174" max="7174" width="4.7109375" style="1" customWidth="1"/>
    <col min="7175" max="7175" width="6.7109375" style="1" customWidth="1"/>
    <col min="7176" max="7176" width="6.28515625" style="1" customWidth="1"/>
    <col min="7177" max="7177" width="6.7109375" style="1" customWidth="1"/>
    <col min="7178" max="7178" width="1.7109375" style="1" customWidth="1"/>
    <col min="7179" max="7179" width="10.7109375" style="1" customWidth="1"/>
    <col min="7180" max="7180" width="15.7109375" style="1" customWidth="1"/>
    <col min="7181" max="7181" width="5.7109375" style="1" customWidth="1"/>
    <col min="7182" max="7183" width="6.7109375" style="1" customWidth="1"/>
    <col min="7184" max="7184" width="4.7109375" style="1" customWidth="1"/>
    <col min="7185" max="7185" width="6.7109375" style="1" customWidth="1"/>
    <col min="7186" max="7186" width="6.28515625" style="1" customWidth="1"/>
    <col min="7187" max="7187" width="6.7109375" style="1" customWidth="1"/>
    <col min="7188" max="7424" width="9.140625" style="1"/>
    <col min="7425" max="7425" width="10.7109375" style="1" customWidth="1"/>
    <col min="7426" max="7426" width="15.7109375" style="1" customWidth="1"/>
    <col min="7427" max="7427" width="5.7109375" style="1" customWidth="1"/>
    <col min="7428" max="7429" width="6.7109375" style="1" customWidth="1"/>
    <col min="7430" max="7430" width="4.7109375" style="1" customWidth="1"/>
    <col min="7431" max="7431" width="6.7109375" style="1" customWidth="1"/>
    <col min="7432" max="7432" width="6.28515625" style="1" customWidth="1"/>
    <col min="7433" max="7433" width="6.7109375" style="1" customWidth="1"/>
    <col min="7434" max="7434" width="1.7109375" style="1" customWidth="1"/>
    <col min="7435" max="7435" width="10.7109375" style="1" customWidth="1"/>
    <col min="7436" max="7436" width="15.7109375" style="1" customWidth="1"/>
    <col min="7437" max="7437" width="5.7109375" style="1" customWidth="1"/>
    <col min="7438" max="7439" width="6.7109375" style="1" customWidth="1"/>
    <col min="7440" max="7440" width="4.7109375" style="1" customWidth="1"/>
    <col min="7441" max="7441" width="6.7109375" style="1" customWidth="1"/>
    <col min="7442" max="7442" width="6.28515625" style="1" customWidth="1"/>
    <col min="7443" max="7443" width="6.7109375" style="1" customWidth="1"/>
    <col min="7444" max="7680" width="9.140625" style="1"/>
    <col min="7681" max="7681" width="10.7109375" style="1" customWidth="1"/>
    <col min="7682" max="7682" width="15.7109375" style="1" customWidth="1"/>
    <col min="7683" max="7683" width="5.7109375" style="1" customWidth="1"/>
    <col min="7684" max="7685" width="6.7109375" style="1" customWidth="1"/>
    <col min="7686" max="7686" width="4.7109375" style="1" customWidth="1"/>
    <col min="7687" max="7687" width="6.7109375" style="1" customWidth="1"/>
    <col min="7688" max="7688" width="6.28515625" style="1" customWidth="1"/>
    <col min="7689" max="7689" width="6.7109375" style="1" customWidth="1"/>
    <col min="7690" max="7690" width="1.7109375" style="1" customWidth="1"/>
    <col min="7691" max="7691" width="10.7109375" style="1" customWidth="1"/>
    <col min="7692" max="7692" width="15.7109375" style="1" customWidth="1"/>
    <col min="7693" max="7693" width="5.7109375" style="1" customWidth="1"/>
    <col min="7694" max="7695" width="6.7109375" style="1" customWidth="1"/>
    <col min="7696" max="7696" width="4.7109375" style="1" customWidth="1"/>
    <col min="7697" max="7697" width="6.7109375" style="1" customWidth="1"/>
    <col min="7698" max="7698" width="6.28515625" style="1" customWidth="1"/>
    <col min="7699" max="7699" width="6.7109375" style="1" customWidth="1"/>
    <col min="7700" max="7936" width="9.140625" style="1"/>
    <col min="7937" max="7937" width="10.7109375" style="1" customWidth="1"/>
    <col min="7938" max="7938" width="15.7109375" style="1" customWidth="1"/>
    <col min="7939" max="7939" width="5.7109375" style="1" customWidth="1"/>
    <col min="7940" max="7941" width="6.7109375" style="1" customWidth="1"/>
    <col min="7942" max="7942" width="4.7109375" style="1" customWidth="1"/>
    <col min="7943" max="7943" width="6.7109375" style="1" customWidth="1"/>
    <col min="7944" max="7944" width="6.28515625" style="1" customWidth="1"/>
    <col min="7945" max="7945" width="6.7109375" style="1" customWidth="1"/>
    <col min="7946" max="7946" width="1.7109375" style="1" customWidth="1"/>
    <col min="7947" max="7947" width="10.7109375" style="1" customWidth="1"/>
    <col min="7948" max="7948" width="15.7109375" style="1" customWidth="1"/>
    <col min="7949" max="7949" width="5.7109375" style="1" customWidth="1"/>
    <col min="7950" max="7951" width="6.7109375" style="1" customWidth="1"/>
    <col min="7952" max="7952" width="4.7109375" style="1" customWidth="1"/>
    <col min="7953" max="7953" width="6.7109375" style="1" customWidth="1"/>
    <col min="7954" max="7954" width="6.28515625" style="1" customWidth="1"/>
    <col min="7955" max="7955" width="6.7109375" style="1" customWidth="1"/>
    <col min="7956" max="8192" width="9.140625" style="1"/>
    <col min="8193" max="8193" width="10.7109375" style="1" customWidth="1"/>
    <col min="8194" max="8194" width="15.7109375" style="1" customWidth="1"/>
    <col min="8195" max="8195" width="5.7109375" style="1" customWidth="1"/>
    <col min="8196" max="8197" width="6.7109375" style="1" customWidth="1"/>
    <col min="8198" max="8198" width="4.7109375" style="1" customWidth="1"/>
    <col min="8199" max="8199" width="6.7109375" style="1" customWidth="1"/>
    <col min="8200" max="8200" width="6.28515625" style="1" customWidth="1"/>
    <col min="8201" max="8201" width="6.7109375" style="1" customWidth="1"/>
    <col min="8202" max="8202" width="1.7109375" style="1" customWidth="1"/>
    <col min="8203" max="8203" width="10.7109375" style="1" customWidth="1"/>
    <col min="8204" max="8204" width="15.7109375" style="1" customWidth="1"/>
    <col min="8205" max="8205" width="5.7109375" style="1" customWidth="1"/>
    <col min="8206" max="8207" width="6.7109375" style="1" customWidth="1"/>
    <col min="8208" max="8208" width="4.7109375" style="1" customWidth="1"/>
    <col min="8209" max="8209" width="6.7109375" style="1" customWidth="1"/>
    <col min="8210" max="8210" width="6.28515625" style="1" customWidth="1"/>
    <col min="8211" max="8211" width="6.7109375" style="1" customWidth="1"/>
    <col min="8212" max="8448" width="9.140625" style="1"/>
    <col min="8449" max="8449" width="10.7109375" style="1" customWidth="1"/>
    <col min="8450" max="8450" width="15.7109375" style="1" customWidth="1"/>
    <col min="8451" max="8451" width="5.7109375" style="1" customWidth="1"/>
    <col min="8452" max="8453" width="6.7109375" style="1" customWidth="1"/>
    <col min="8454" max="8454" width="4.7109375" style="1" customWidth="1"/>
    <col min="8455" max="8455" width="6.7109375" style="1" customWidth="1"/>
    <col min="8456" max="8456" width="6.28515625" style="1" customWidth="1"/>
    <col min="8457" max="8457" width="6.7109375" style="1" customWidth="1"/>
    <col min="8458" max="8458" width="1.7109375" style="1" customWidth="1"/>
    <col min="8459" max="8459" width="10.7109375" style="1" customWidth="1"/>
    <col min="8460" max="8460" width="15.7109375" style="1" customWidth="1"/>
    <col min="8461" max="8461" width="5.7109375" style="1" customWidth="1"/>
    <col min="8462" max="8463" width="6.7109375" style="1" customWidth="1"/>
    <col min="8464" max="8464" width="4.7109375" style="1" customWidth="1"/>
    <col min="8465" max="8465" width="6.7109375" style="1" customWidth="1"/>
    <col min="8466" max="8466" width="6.28515625" style="1" customWidth="1"/>
    <col min="8467" max="8467" width="6.7109375" style="1" customWidth="1"/>
    <col min="8468" max="8704" width="9.140625" style="1"/>
    <col min="8705" max="8705" width="10.7109375" style="1" customWidth="1"/>
    <col min="8706" max="8706" width="15.7109375" style="1" customWidth="1"/>
    <col min="8707" max="8707" width="5.7109375" style="1" customWidth="1"/>
    <col min="8708" max="8709" width="6.7109375" style="1" customWidth="1"/>
    <col min="8710" max="8710" width="4.7109375" style="1" customWidth="1"/>
    <col min="8711" max="8711" width="6.7109375" style="1" customWidth="1"/>
    <col min="8712" max="8712" width="6.28515625" style="1" customWidth="1"/>
    <col min="8713" max="8713" width="6.7109375" style="1" customWidth="1"/>
    <col min="8714" max="8714" width="1.7109375" style="1" customWidth="1"/>
    <col min="8715" max="8715" width="10.7109375" style="1" customWidth="1"/>
    <col min="8716" max="8716" width="15.7109375" style="1" customWidth="1"/>
    <col min="8717" max="8717" width="5.7109375" style="1" customWidth="1"/>
    <col min="8718" max="8719" width="6.7109375" style="1" customWidth="1"/>
    <col min="8720" max="8720" width="4.7109375" style="1" customWidth="1"/>
    <col min="8721" max="8721" width="6.7109375" style="1" customWidth="1"/>
    <col min="8722" max="8722" width="6.28515625" style="1" customWidth="1"/>
    <col min="8723" max="8723" width="6.7109375" style="1" customWidth="1"/>
    <col min="8724" max="8960" width="9.140625" style="1"/>
    <col min="8961" max="8961" width="10.7109375" style="1" customWidth="1"/>
    <col min="8962" max="8962" width="15.7109375" style="1" customWidth="1"/>
    <col min="8963" max="8963" width="5.7109375" style="1" customWidth="1"/>
    <col min="8964" max="8965" width="6.7109375" style="1" customWidth="1"/>
    <col min="8966" max="8966" width="4.7109375" style="1" customWidth="1"/>
    <col min="8967" max="8967" width="6.7109375" style="1" customWidth="1"/>
    <col min="8968" max="8968" width="6.28515625" style="1" customWidth="1"/>
    <col min="8969" max="8969" width="6.7109375" style="1" customWidth="1"/>
    <col min="8970" max="8970" width="1.7109375" style="1" customWidth="1"/>
    <col min="8971" max="8971" width="10.7109375" style="1" customWidth="1"/>
    <col min="8972" max="8972" width="15.7109375" style="1" customWidth="1"/>
    <col min="8973" max="8973" width="5.7109375" style="1" customWidth="1"/>
    <col min="8974" max="8975" width="6.7109375" style="1" customWidth="1"/>
    <col min="8976" max="8976" width="4.7109375" style="1" customWidth="1"/>
    <col min="8977" max="8977" width="6.7109375" style="1" customWidth="1"/>
    <col min="8978" max="8978" width="6.28515625" style="1" customWidth="1"/>
    <col min="8979" max="8979" width="6.7109375" style="1" customWidth="1"/>
    <col min="8980" max="9216" width="9.140625" style="1"/>
    <col min="9217" max="9217" width="10.7109375" style="1" customWidth="1"/>
    <col min="9218" max="9218" width="15.7109375" style="1" customWidth="1"/>
    <col min="9219" max="9219" width="5.7109375" style="1" customWidth="1"/>
    <col min="9220" max="9221" width="6.7109375" style="1" customWidth="1"/>
    <col min="9222" max="9222" width="4.7109375" style="1" customWidth="1"/>
    <col min="9223" max="9223" width="6.7109375" style="1" customWidth="1"/>
    <col min="9224" max="9224" width="6.28515625" style="1" customWidth="1"/>
    <col min="9225" max="9225" width="6.7109375" style="1" customWidth="1"/>
    <col min="9226" max="9226" width="1.7109375" style="1" customWidth="1"/>
    <col min="9227" max="9227" width="10.7109375" style="1" customWidth="1"/>
    <col min="9228" max="9228" width="15.7109375" style="1" customWidth="1"/>
    <col min="9229" max="9229" width="5.7109375" style="1" customWidth="1"/>
    <col min="9230" max="9231" width="6.7109375" style="1" customWidth="1"/>
    <col min="9232" max="9232" width="4.7109375" style="1" customWidth="1"/>
    <col min="9233" max="9233" width="6.7109375" style="1" customWidth="1"/>
    <col min="9234" max="9234" width="6.28515625" style="1" customWidth="1"/>
    <col min="9235" max="9235" width="6.7109375" style="1" customWidth="1"/>
    <col min="9236" max="9472" width="9.140625" style="1"/>
    <col min="9473" max="9473" width="10.7109375" style="1" customWidth="1"/>
    <col min="9474" max="9474" width="15.7109375" style="1" customWidth="1"/>
    <col min="9475" max="9475" width="5.7109375" style="1" customWidth="1"/>
    <col min="9476" max="9477" width="6.7109375" style="1" customWidth="1"/>
    <col min="9478" max="9478" width="4.7109375" style="1" customWidth="1"/>
    <col min="9479" max="9479" width="6.7109375" style="1" customWidth="1"/>
    <col min="9480" max="9480" width="6.28515625" style="1" customWidth="1"/>
    <col min="9481" max="9481" width="6.7109375" style="1" customWidth="1"/>
    <col min="9482" max="9482" width="1.7109375" style="1" customWidth="1"/>
    <col min="9483" max="9483" width="10.7109375" style="1" customWidth="1"/>
    <col min="9484" max="9484" width="15.7109375" style="1" customWidth="1"/>
    <col min="9485" max="9485" width="5.7109375" style="1" customWidth="1"/>
    <col min="9486" max="9487" width="6.7109375" style="1" customWidth="1"/>
    <col min="9488" max="9488" width="4.7109375" style="1" customWidth="1"/>
    <col min="9489" max="9489" width="6.7109375" style="1" customWidth="1"/>
    <col min="9490" max="9490" width="6.28515625" style="1" customWidth="1"/>
    <col min="9491" max="9491" width="6.7109375" style="1" customWidth="1"/>
    <col min="9492" max="9728" width="9.140625" style="1"/>
    <col min="9729" max="9729" width="10.7109375" style="1" customWidth="1"/>
    <col min="9730" max="9730" width="15.7109375" style="1" customWidth="1"/>
    <col min="9731" max="9731" width="5.7109375" style="1" customWidth="1"/>
    <col min="9732" max="9733" width="6.7109375" style="1" customWidth="1"/>
    <col min="9734" max="9734" width="4.7109375" style="1" customWidth="1"/>
    <col min="9735" max="9735" width="6.7109375" style="1" customWidth="1"/>
    <col min="9736" max="9736" width="6.28515625" style="1" customWidth="1"/>
    <col min="9737" max="9737" width="6.7109375" style="1" customWidth="1"/>
    <col min="9738" max="9738" width="1.7109375" style="1" customWidth="1"/>
    <col min="9739" max="9739" width="10.7109375" style="1" customWidth="1"/>
    <col min="9740" max="9740" width="15.7109375" style="1" customWidth="1"/>
    <col min="9741" max="9741" width="5.7109375" style="1" customWidth="1"/>
    <col min="9742" max="9743" width="6.7109375" style="1" customWidth="1"/>
    <col min="9744" max="9744" width="4.7109375" style="1" customWidth="1"/>
    <col min="9745" max="9745" width="6.7109375" style="1" customWidth="1"/>
    <col min="9746" max="9746" width="6.28515625" style="1" customWidth="1"/>
    <col min="9747" max="9747" width="6.7109375" style="1" customWidth="1"/>
    <col min="9748" max="9984" width="9.140625" style="1"/>
    <col min="9985" max="9985" width="10.7109375" style="1" customWidth="1"/>
    <col min="9986" max="9986" width="15.7109375" style="1" customWidth="1"/>
    <col min="9987" max="9987" width="5.7109375" style="1" customWidth="1"/>
    <col min="9988" max="9989" width="6.7109375" style="1" customWidth="1"/>
    <col min="9990" max="9990" width="4.7109375" style="1" customWidth="1"/>
    <col min="9991" max="9991" width="6.7109375" style="1" customWidth="1"/>
    <col min="9992" max="9992" width="6.28515625" style="1" customWidth="1"/>
    <col min="9993" max="9993" width="6.7109375" style="1" customWidth="1"/>
    <col min="9994" max="9994" width="1.7109375" style="1" customWidth="1"/>
    <col min="9995" max="9995" width="10.7109375" style="1" customWidth="1"/>
    <col min="9996" max="9996" width="15.7109375" style="1" customWidth="1"/>
    <col min="9997" max="9997" width="5.7109375" style="1" customWidth="1"/>
    <col min="9998" max="9999" width="6.7109375" style="1" customWidth="1"/>
    <col min="10000" max="10000" width="4.7109375" style="1" customWidth="1"/>
    <col min="10001" max="10001" width="6.7109375" style="1" customWidth="1"/>
    <col min="10002" max="10002" width="6.28515625" style="1" customWidth="1"/>
    <col min="10003" max="10003" width="6.7109375" style="1" customWidth="1"/>
    <col min="10004" max="10240" width="9.140625" style="1"/>
    <col min="10241" max="10241" width="10.7109375" style="1" customWidth="1"/>
    <col min="10242" max="10242" width="15.7109375" style="1" customWidth="1"/>
    <col min="10243" max="10243" width="5.7109375" style="1" customWidth="1"/>
    <col min="10244" max="10245" width="6.7109375" style="1" customWidth="1"/>
    <col min="10246" max="10246" width="4.7109375" style="1" customWidth="1"/>
    <col min="10247" max="10247" width="6.7109375" style="1" customWidth="1"/>
    <col min="10248" max="10248" width="6.28515625" style="1" customWidth="1"/>
    <col min="10249" max="10249" width="6.7109375" style="1" customWidth="1"/>
    <col min="10250" max="10250" width="1.7109375" style="1" customWidth="1"/>
    <col min="10251" max="10251" width="10.7109375" style="1" customWidth="1"/>
    <col min="10252" max="10252" width="15.7109375" style="1" customWidth="1"/>
    <col min="10253" max="10253" width="5.7109375" style="1" customWidth="1"/>
    <col min="10254" max="10255" width="6.7109375" style="1" customWidth="1"/>
    <col min="10256" max="10256" width="4.7109375" style="1" customWidth="1"/>
    <col min="10257" max="10257" width="6.7109375" style="1" customWidth="1"/>
    <col min="10258" max="10258" width="6.28515625" style="1" customWidth="1"/>
    <col min="10259" max="10259" width="6.7109375" style="1" customWidth="1"/>
    <col min="10260" max="10496" width="9.140625" style="1"/>
    <col min="10497" max="10497" width="10.7109375" style="1" customWidth="1"/>
    <col min="10498" max="10498" width="15.7109375" style="1" customWidth="1"/>
    <col min="10499" max="10499" width="5.7109375" style="1" customWidth="1"/>
    <col min="10500" max="10501" width="6.7109375" style="1" customWidth="1"/>
    <col min="10502" max="10502" width="4.7109375" style="1" customWidth="1"/>
    <col min="10503" max="10503" width="6.7109375" style="1" customWidth="1"/>
    <col min="10504" max="10504" width="6.28515625" style="1" customWidth="1"/>
    <col min="10505" max="10505" width="6.7109375" style="1" customWidth="1"/>
    <col min="10506" max="10506" width="1.7109375" style="1" customWidth="1"/>
    <col min="10507" max="10507" width="10.7109375" style="1" customWidth="1"/>
    <col min="10508" max="10508" width="15.7109375" style="1" customWidth="1"/>
    <col min="10509" max="10509" width="5.7109375" style="1" customWidth="1"/>
    <col min="10510" max="10511" width="6.7109375" style="1" customWidth="1"/>
    <col min="10512" max="10512" width="4.7109375" style="1" customWidth="1"/>
    <col min="10513" max="10513" width="6.7109375" style="1" customWidth="1"/>
    <col min="10514" max="10514" width="6.28515625" style="1" customWidth="1"/>
    <col min="10515" max="10515" width="6.7109375" style="1" customWidth="1"/>
    <col min="10516" max="10752" width="9.140625" style="1"/>
    <col min="10753" max="10753" width="10.7109375" style="1" customWidth="1"/>
    <col min="10754" max="10754" width="15.7109375" style="1" customWidth="1"/>
    <col min="10755" max="10755" width="5.7109375" style="1" customWidth="1"/>
    <col min="10756" max="10757" width="6.7109375" style="1" customWidth="1"/>
    <col min="10758" max="10758" width="4.7109375" style="1" customWidth="1"/>
    <col min="10759" max="10759" width="6.7109375" style="1" customWidth="1"/>
    <col min="10760" max="10760" width="6.28515625" style="1" customWidth="1"/>
    <col min="10761" max="10761" width="6.7109375" style="1" customWidth="1"/>
    <col min="10762" max="10762" width="1.7109375" style="1" customWidth="1"/>
    <col min="10763" max="10763" width="10.7109375" style="1" customWidth="1"/>
    <col min="10764" max="10764" width="15.7109375" style="1" customWidth="1"/>
    <col min="10765" max="10765" width="5.7109375" style="1" customWidth="1"/>
    <col min="10766" max="10767" width="6.7109375" style="1" customWidth="1"/>
    <col min="10768" max="10768" width="4.7109375" style="1" customWidth="1"/>
    <col min="10769" max="10769" width="6.7109375" style="1" customWidth="1"/>
    <col min="10770" max="10770" width="6.28515625" style="1" customWidth="1"/>
    <col min="10771" max="10771" width="6.7109375" style="1" customWidth="1"/>
    <col min="10772" max="11008" width="9.140625" style="1"/>
    <col min="11009" max="11009" width="10.7109375" style="1" customWidth="1"/>
    <col min="11010" max="11010" width="15.7109375" style="1" customWidth="1"/>
    <col min="11011" max="11011" width="5.7109375" style="1" customWidth="1"/>
    <col min="11012" max="11013" width="6.7109375" style="1" customWidth="1"/>
    <col min="11014" max="11014" width="4.7109375" style="1" customWidth="1"/>
    <col min="11015" max="11015" width="6.7109375" style="1" customWidth="1"/>
    <col min="11016" max="11016" width="6.28515625" style="1" customWidth="1"/>
    <col min="11017" max="11017" width="6.7109375" style="1" customWidth="1"/>
    <col min="11018" max="11018" width="1.7109375" style="1" customWidth="1"/>
    <col min="11019" max="11019" width="10.7109375" style="1" customWidth="1"/>
    <col min="11020" max="11020" width="15.7109375" style="1" customWidth="1"/>
    <col min="11021" max="11021" width="5.7109375" style="1" customWidth="1"/>
    <col min="11022" max="11023" width="6.7109375" style="1" customWidth="1"/>
    <col min="11024" max="11024" width="4.7109375" style="1" customWidth="1"/>
    <col min="11025" max="11025" width="6.7109375" style="1" customWidth="1"/>
    <col min="11026" max="11026" width="6.28515625" style="1" customWidth="1"/>
    <col min="11027" max="11027" width="6.7109375" style="1" customWidth="1"/>
    <col min="11028" max="11264" width="9.140625" style="1"/>
    <col min="11265" max="11265" width="10.7109375" style="1" customWidth="1"/>
    <col min="11266" max="11266" width="15.7109375" style="1" customWidth="1"/>
    <col min="11267" max="11267" width="5.7109375" style="1" customWidth="1"/>
    <col min="11268" max="11269" width="6.7109375" style="1" customWidth="1"/>
    <col min="11270" max="11270" width="4.7109375" style="1" customWidth="1"/>
    <col min="11271" max="11271" width="6.7109375" style="1" customWidth="1"/>
    <col min="11272" max="11272" width="6.28515625" style="1" customWidth="1"/>
    <col min="11273" max="11273" width="6.7109375" style="1" customWidth="1"/>
    <col min="11274" max="11274" width="1.7109375" style="1" customWidth="1"/>
    <col min="11275" max="11275" width="10.7109375" style="1" customWidth="1"/>
    <col min="11276" max="11276" width="15.7109375" style="1" customWidth="1"/>
    <col min="11277" max="11277" width="5.7109375" style="1" customWidth="1"/>
    <col min="11278" max="11279" width="6.7109375" style="1" customWidth="1"/>
    <col min="11280" max="11280" width="4.7109375" style="1" customWidth="1"/>
    <col min="11281" max="11281" width="6.7109375" style="1" customWidth="1"/>
    <col min="11282" max="11282" width="6.28515625" style="1" customWidth="1"/>
    <col min="11283" max="11283" width="6.7109375" style="1" customWidth="1"/>
    <col min="11284" max="11520" width="9.140625" style="1"/>
    <col min="11521" max="11521" width="10.7109375" style="1" customWidth="1"/>
    <col min="11522" max="11522" width="15.7109375" style="1" customWidth="1"/>
    <col min="11523" max="11523" width="5.7109375" style="1" customWidth="1"/>
    <col min="11524" max="11525" width="6.7109375" style="1" customWidth="1"/>
    <col min="11526" max="11526" width="4.7109375" style="1" customWidth="1"/>
    <col min="11527" max="11527" width="6.7109375" style="1" customWidth="1"/>
    <col min="11528" max="11528" width="6.28515625" style="1" customWidth="1"/>
    <col min="11529" max="11529" width="6.7109375" style="1" customWidth="1"/>
    <col min="11530" max="11530" width="1.7109375" style="1" customWidth="1"/>
    <col min="11531" max="11531" width="10.7109375" style="1" customWidth="1"/>
    <col min="11532" max="11532" width="15.7109375" style="1" customWidth="1"/>
    <col min="11533" max="11533" width="5.7109375" style="1" customWidth="1"/>
    <col min="11534" max="11535" width="6.7109375" style="1" customWidth="1"/>
    <col min="11536" max="11536" width="4.7109375" style="1" customWidth="1"/>
    <col min="11537" max="11537" width="6.7109375" style="1" customWidth="1"/>
    <col min="11538" max="11538" width="6.28515625" style="1" customWidth="1"/>
    <col min="11539" max="11539" width="6.7109375" style="1" customWidth="1"/>
    <col min="11540" max="11776" width="9.140625" style="1"/>
    <col min="11777" max="11777" width="10.7109375" style="1" customWidth="1"/>
    <col min="11778" max="11778" width="15.7109375" style="1" customWidth="1"/>
    <col min="11779" max="11779" width="5.7109375" style="1" customWidth="1"/>
    <col min="11780" max="11781" width="6.7109375" style="1" customWidth="1"/>
    <col min="11782" max="11782" width="4.7109375" style="1" customWidth="1"/>
    <col min="11783" max="11783" width="6.7109375" style="1" customWidth="1"/>
    <col min="11784" max="11784" width="6.28515625" style="1" customWidth="1"/>
    <col min="11785" max="11785" width="6.7109375" style="1" customWidth="1"/>
    <col min="11786" max="11786" width="1.7109375" style="1" customWidth="1"/>
    <col min="11787" max="11787" width="10.7109375" style="1" customWidth="1"/>
    <col min="11788" max="11788" width="15.7109375" style="1" customWidth="1"/>
    <col min="11789" max="11789" width="5.7109375" style="1" customWidth="1"/>
    <col min="11790" max="11791" width="6.7109375" style="1" customWidth="1"/>
    <col min="11792" max="11792" width="4.7109375" style="1" customWidth="1"/>
    <col min="11793" max="11793" width="6.7109375" style="1" customWidth="1"/>
    <col min="11794" max="11794" width="6.28515625" style="1" customWidth="1"/>
    <col min="11795" max="11795" width="6.7109375" style="1" customWidth="1"/>
    <col min="11796" max="12032" width="9.140625" style="1"/>
    <col min="12033" max="12033" width="10.7109375" style="1" customWidth="1"/>
    <col min="12034" max="12034" width="15.7109375" style="1" customWidth="1"/>
    <col min="12035" max="12035" width="5.7109375" style="1" customWidth="1"/>
    <col min="12036" max="12037" width="6.7109375" style="1" customWidth="1"/>
    <col min="12038" max="12038" width="4.7109375" style="1" customWidth="1"/>
    <col min="12039" max="12039" width="6.7109375" style="1" customWidth="1"/>
    <col min="12040" max="12040" width="6.28515625" style="1" customWidth="1"/>
    <col min="12041" max="12041" width="6.7109375" style="1" customWidth="1"/>
    <col min="12042" max="12042" width="1.7109375" style="1" customWidth="1"/>
    <col min="12043" max="12043" width="10.7109375" style="1" customWidth="1"/>
    <col min="12044" max="12044" width="15.7109375" style="1" customWidth="1"/>
    <col min="12045" max="12045" width="5.7109375" style="1" customWidth="1"/>
    <col min="12046" max="12047" width="6.7109375" style="1" customWidth="1"/>
    <col min="12048" max="12048" width="4.7109375" style="1" customWidth="1"/>
    <col min="12049" max="12049" width="6.7109375" style="1" customWidth="1"/>
    <col min="12050" max="12050" width="6.28515625" style="1" customWidth="1"/>
    <col min="12051" max="12051" width="6.7109375" style="1" customWidth="1"/>
    <col min="12052" max="12288" width="9.140625" style="1"/>
    <col min="12289" max="12289" width="10.7109375" style="1" customWidth="1"/>
    <col min="12290" max="12290" width="15.7109375" style="1" customWidth="1"/>
    <col min="12291" max="12291" width="5.7109375" style="1" customWidth="1"/>
    <col min="12292" max="12293" width="6.7109375" style="1" customWidth="1"/>
    <col min="12294" max="12294" width="4.7109375" style="1" customWidth="1"/>
    <col min="12295" max="12295" width="6.7109375" style="1" customWidth="1"/>
    <col min="12296" max="12296" width="6.28515625" style="1" customWidth="1"/>
    <col min="12297" max="12297" width="6.7109375" style="1" customWidth="1"/>
    <col min="12298" max="12298" width="1.7109375" style="1" customWidth="1"/>
    <col min="12299" max="12299" width="10.7109375" style="1" customWidth="1"/>
    <col min="12300" max="12300" width="15.7109375" style="1" customWidth="1"/>
    <col min="12301" max="12301" width="5.7109375" style="1" customWidth="1"/>
    <col min="12302" max="12303" width="6.7109375" style="1" customWidth="1"/>
    <col min="12304" max="12304" width="4.7109375" style="1" customWidth="1"/>
    <col min="12305" max="12305" width="6.7109375" style="1" customWidth="1"/>
    <col min="12306" max="12306" width="6.28515625" style="1" customWidth="1"/>
    <col min="12307" max="12307" width="6.7109375" style="1" customWidth="1"/>
    <col min="12308" max="12544" width="9.140625" style="1"/>
    <col min="12545" max="12545" width="10.7109375" style="1" customWidth="1"/>
    <col min="12546" max="12546" width="15.7109375" style="1" customWidth="1"/>
    <col min="12547" max="12547" width="5.7109375" style="1" customWidth="1"/>
    <col min="12548" max="12549" width="6.7109375" style="1" customWidth="1"/>
    <col min="12550" max="12550" width="4.7109375" style="1" customWidth="1"/>
    <col min="12551" max="12551" width="6.7109375" style="1" customWidth="1"/>
    <col min="12552" max="12552" width="6.28515625" style="1" customWidth="1"/>
    <col min="12553" max="12553" width="6.7109375" style="1" customWidth="1"/>
    <col min="12554" max="12554" width="1.7109375" style="1" customWidth="1"/>
    <col min="12555" max="12555" width="10.7109375" style="1" customWidth="1"/>
    <col min="12556" max="12556" width="15.7109375" style="1" customWidth="1"/>
    <col min="12557" max="12557" width="5.7109375" style="1" customWidth="1"/>
    <col min="12558" max="12559" width="6.7109375" style="1" customWidth="1"/>
    <col min="12560" max="12560" width="4.7109375" style="1" customWidth="1"/>
    <col min="12561" max="12561" width="6.7109375" style="1" customWidth="1"/>
    <col min="12562" max="12562" width="6.28515625" style="1" customWidth="1"/>
    <col min="12563" max="12563" width="6.7109375" style="1" customWidth="1"/>
    <col min="12564" max="12800" width="9.140625" style="1"/>
    <col min="12801" max="12801" width="10.7109375" style="1" customWidth="1"/>
    <col min="12802" max="12802" width="15.7109375" style="1" customWidth="1"/>
    <col min="12803" max="12803" width="5.7109375" style="1" customWidth="1"/>
    <col min="12804" max="12805" width="6.7109375" style="1" customWidth="1"/>
    <col min="12806" max="12806" width="4.7109375" style="1" customWidth="1"/>
    <col min="12807" max="12807" width="6.7109375" style="1" customWidth="1"/>
    <col min="12808" max="12808" width="6.28515625" style="1" customWidth="1"/>
    <col min="12809" max="12809" width="6.7109375" style="1" customWidth="1"/>
    <col min="12810" max="12810" width="1.7109375" style="1" customWidth="1"/>
    <col min="12811" max="12811" width="10.7109375" style="1" customWidth="1"/>
    <col min="12812" max="12812" width="15.7109375" style="1" customWidth="1"/>
    <col min="12813" max="12813" width="5.7109375" style="1" customWidth="1"/>
    <col min="12814" max="12815" width="6.7109375" style="1" customWidth="1"/>
    <col min="12816" max="12816" width="4.7109375" style="1" customWidth="1"/>
    <col min="12817" max="12817" width="6.7109375" style="1" customWidth="1"/>
    <col min="12818" max="12818" width="6.28515625" style="1" customWidth="1"/>
    <col min="12819" max="12819" width="6.7109375" style="1" customWidth="1"/>
    <col min="12820" max="13056" width="9.140625" style="1"/>
    <col min="13057" max="13057" width="10.7109375" style="1" customWidth="1"/>
    <col min="13058" max="13058" width="15.7109375" style="1" customWidth="1"/>
    <col min="13059" max="13059" width="5.7109375" style="1" customWidth="1"/>
    <col min="13060" max="13061" width="6.7109375" style="1" customWidth="1"/>
    <col min="13062" max="13062" width="4.7109375" style="1" customWidth="1"/>
    <col min="13063" max="13063" width="6.7109375" style="1" customWidth="1"/>
    <col min="13064" max="13064" width="6.28515625" style="1" customWidth="1"/>
    <col min="13065" max="13065" width="6.7109375" style="1" customWidth="1"/>
    <col min="13066" max="13066" width="1.7109375" style="1" customWidth="1"/>
    <col min="13067" max="13067" width="10.7109375" style="1" customWidth="1"/>
    <col min="13068" max="13068" width="15.7109375" style="1" customWidth="1"/>
    <col min="13069" max="13069" width="5.7109375" style="1" customWidth="1"/>
    <col min="13070" max="13071" width="6.7109375" style="1" customWidth="1"/>
    <col min="13072" max="13072" width="4.7109375" style="1" customWidth="1"/>
    <col min="13073" max="13073" width="6.7109375" style="1" customWidth="1"/>
    <col min="13074" max="13074" width="6.28515625" style="1" customWidth="1"/>
    <col min="13075" max="13075" width="6.7109375" style="1" customWidth="1"/>
    <col min="13076" max="13312" width="9.140625" style="1"/>
    <col min="13313" max="13313" width="10.7109375" style="1" customWidth="1"/>
    <col min="13314" max="13314" width="15.7109375" style="1" customWidth="1"/>
    <col min="13315" max="13315" width="5.7109375" style="1" customWidth="1"/>
    <col min="13316" max="13317" width="6.7109375" style="1" customWidth="1"/>
    <col min="13318" max="13318" width="4.7109375" style="1" customWidth="1"/>
    <col min="13319" max="13319" width="6.7109375" style="1" customWidth="1"/>
    <col min="13320" max="13320" width="6.28515625" style="1" customWidth="1"/>
    <col min="13321" max="13321" width="6.7109375" style="1" customWidth="1"/>
    <col min="13322" max="13322" width="1.7109375" style="1" customWidth="1"/>
    <col min="13323" max="13323" width="10.7109375" style="1" customWidth="1"/>
    <col min="13324" max="13324" width="15.7109375" style="1" customWidth="1"/>
    <col min="13325" max="13325" width="5.7109375" style="1" customWidth="1"/>
    <col min="13326" max="13327" width="6.7109375" style="1" customWidth="1"/>
    <col min="13328" max="13328" width="4.7109375" style="1" customWidth="1"/>
    <col min="13329" max="13329" width="6.7109375" style="1" customWidth="1"/>
    <col min="13330" max="13330" width="6.28515625" style="1" customWidth="1"/>
    <col min="13331" max="13331" width="6.7109375" style="1" customWidth="1"/>
    <col min="13332" max="13568" width="9.140625" style="1"/>
    <col min="13569" max="13569" width="10.7109375" style="1" customWidth="1"/>
    <col min="13570" max="13570" width="15.7109375" style="1" customWidth="1"/>
    <col min="13571" max="13571" width="5.7109375" style="1" customWidth="1"/>
    <col min="13572" max="13573" width="6.7109375" style="1" customWidth="1"/>
    <col min="13574" max="13574" width="4.7109375" style="1" customWidth="1"/>
    <col min="13575" max="13575" width="6.7109375" style="1" customWidth="1"/>
    <col min="13576" max="13576" width="6.28515625" style="1" customWidth="1"/>
    <col min="13577" max="13577" width="6.7109375" style="1" customWidth="1"/>
    <col min="13578" max="13578" width="1.7109375" style="1" customWidth="1"/>
    <col min="13579" max="13579" width="10.7109375" style="1" customWidth="1"/>
    <col min="13580" max="13580" width="15.7109375" style="1" customWidth="1"/>
    <col min="13581" max="13581" width="5.7109375" style="1" customWidth="1"/>
    <col min="13582" max="13583" width="6.7109375" style="1" customWidth="1"/>
    <col min="13584" max="13584" width="4.7109375" style="1" customWidth="1"/>
    <col min="13585" max="13585" width="6.7109375" style="1" customWidth="1"/>
    <col min="13586" max="13586" width="6.28515625" style="1" customWidth="1"/>
    <col min="13587" max="13587" width="6.7109375" style="1" customWidth="1"/>
    <col min="13588" max="13824" width="9.140625" style="1"/>
    <col min="13825" max="13825" width="10.7109375" style="1" customWidth="1"/>
    <col min="13826" max="13826" width="15.7109375" style="1" customWidth="1"/>
    <col min="13827" max="13827" width="5.7109375" style="1" customWidth="1"/>
    <col min="13828" max="13829" width="6.7109375" style="1" customWidth="1"/>
    <col min="13830" max="13830" width="4.7109375" style="1" customWidth="1"/>
    <col min="13831" max="13831" width="6.7109375" style="1" customWidth="1"/>
    <col min="13832" max="13832" width="6.28515625" style="1" customWidth="1"/>
    <col min="13833" max="13833" width="6.7109375" style="1" customWidth="1"/>
    <col min="13834" max="13834" width="1.7109375" style="1" customWidth="1"/>
    <col min="13835" max="13835" width="10.7109375" style="1" customWidth="1"/>
    <col min="13836" max="13836" width="15.7109375" style="1" customWidth="1"/>
    <col min="13837" max="13837" width="5.7109375" style="1" customWidth="1"/>
    <col min="13838" max="13839" width="6.7109375" style="1" customWidth="1"/>
    <col min="13840" max="13840" width="4.7109375" style="1" customWidth="1"/>
    <col min="13841" max="13841" width="6.7109375" style="1" customWidth="1"/>
    <col min="13842" max="13842" width="6.28515625" style="1" customWidth="1"/>
    <col min="13843" max="13843" width="6.7109375" style="1" customWidth="1"/>
    <col min="13844" max="14080" width="9.140625" style="1"/>
    <col min="14081" max="14081" width="10.7109375" style="1" customWidth="1"/>
    <col min="14082" max="14082" width="15.7109375" style="1" customWidth="1"/>
    <col min="14083" max="14083" width="5.7109375" style="1" customWidth="1"/>
    <col min="14084" max="14085" width="6.7109375" style="1" customWidth="1"/>
    <col min="14086" max="14086" width="4.7109375" style="1" customWidth="1"/>
    <col min="14087" max="14087" width="6.7109375" style="1" customWidth="1"/>
    <col min="14088" max="14088" width="6.28515625" style="1" customWidth="1"/>
    <col min="14089" max="14089" width="6.7109375" style="1" customWidth="1"/>
    <col min="14090" max="14090" width="1.7109375" style="1" customWidth="1"/>
    <col min="14091" max="14091" width="10.7109375" style="1" customWidth="1"/>
    <col min="14092" max="14092" width="15.7109375" style="1" customWidth="1"/>
    <col min="14093" max="14093" width="5.7109375" style="1" customWidth="1"/>
    <col min="14094" max="14095" width="6.7109375" style="1" customWidth="1"/>
    <col min="14096" max="14096" width="4.7109375" style="1" customWidth="1"/>
    <col min="14097" max="14097" width="6.7109375" style="1" customWidth="1"/>
    <col min="14098" max="14098" width="6.28515625" style="1" customWidth="1"/>
    <col min="14099" max="14099" width="6.7109375" style="1" customWidth="1"/>
    <col min="14100" max="14336" width="9.140625" style="1"/>
    <col min="14337" max="14337" width="10.7109375" style="1" customWidth="1"/>
    <col min="14338" max="14338" width="15.7109375" style="1" customWidth="1"/>
    <col min="14339" max="14339" width="5.7109375" style="1" customWidth="1"/>
    <col min="14340" max="14341" width="6.7109375" style="1" customWidth="1"/>
    <col min="14342" max="14342" width="4.7109375" style="1" customWidth="1"/>
    <col min="14343" max="14343" width="6.7109375" style="1" customWidth="1"/>
    <col min="14344" max="14344" width="6.28515625" style="1" customWidth="1"/>
    <col min="14345" max="14345" width="6.7109375" style="1" customWidth="1"/>
    <col min="14346" max="14346" width="1.7109375" style="1" customWidth="1"/>
    <col min="14347" max="14347" width="10.7109375" style="1" customWidth="1"/>
    <col min="14348" max="14348" width="15.7109375" style="1" customWidth="1"/>
    <col min="14349" max="14349" width="5.7109375" style="1" customWidth="1"/>
    <col min="14350" max="14351" width="6.7109375" style="1" customWidth="1"/>
    <col min="14352" max="14352" width="4.7109375" style="1" customWidth="1"/>
    <col min="14353" max="14353" width="6.7109375" style="1" customWidth="1"/>
    <col min="14354" max="14354" width="6.28515625" style="1" customWidth="1"/>
    <col min="14355" max="14355" width="6.7109375" style="1" customWidth="1"/>
    <col min="14356" max="14592" width="9.140625" style="1"/>
    <col min="14593" max="14593" width="10.7109375" style="1" customWidth="1"/>
    <col min="14594" max="14594" width="15.7109375" style="1" customWidth="1"/>
    <col min="14595" max="14595" width="5.7109375" style="1" customWidth="1"/>
    <col min="14596" max="14597" width="6.7109375" style="1" customWidth="1"/>
    <col min="14598" max="14598" width="4.7109375" style="1" customWidth="1"/>
    <col min="14599" max="14599" width="6.7109375" style="1" customWidth="1"/>
    <col min="14600" max="14600" width="6.28515625" style="1" customWidth="1"/>
    <col min="14601" max="14601" width="6.7109375" style="1" customWidth="1"/>
    <col min="14602" max="14602" width="1.7109375" style="1" customWidth="1"/>
    <col min="14603" max="14603" width="10.7109375" style="1" customWidth="1"/>
    <col min="14604" max="14604" width="15.7109375" style="1" customWidth="1"/>
    <col min="14605" max="14605" width="5.7109375" style="1" customWidth="1"/>
    <col min="14606" max="14607" width="6.7109375" style="1" customWidth="1"/>
    <col min="14608" max="14608" width="4.7109375" style="1" customWidth="1"/>
    <col min="14609" max="14609" width="6.7109375" style="1" customWidth="1"/>
    <col min="14610" max="14610" width="6.28515625" style="1" customWidth="1"/>
    <col min="14611" max="14611" width="6.7109375" style="1" customWidth="1"/>
    <col min="14612" max="14848" width="9.140625" style="1"/>
    <col min="14849" max="14849" width="10.7109375" style="1" customWidth="1"/>
    <col min="14850" max="14850" width="15.7109375" style="1" customWidth="1"/>
    <col min="14851" max="14851" width="5.7109375" style="1" customWidth="1"/>
    <col min="14852" max="14853" width="6.7109375" style="1" customWidth="1"/>
    <col min="14854" max="14854" width="4.7109375" style="1" customWidth="1"/>
    <col min="14855" max="14855" width="6.7109375" style="1" customWidth="1"/>
    <col min="14856" max="14856" width="6.28515625" style="1" customWidth="1"/>
    <col min="14857" max="14857" width="6.7109375" style="1" customWidth="1"/>
    <col min="14858" max="14858" width="1.7109375" style="1" customWidth="1"/>
    <col min="14859" max="14859" width="10.7109375" style="1" customWidth="1"/>
    <col min="14860" max="14860" width="15.7109375" style="1" customWidth="1"/>
    <col min="14861" max="14861" width="5.7109375" style="1" customWidth="1"/>
    <col min="14862" max="14863" width="6.7109375" style="1" customWidth="1"/>
    <col min="14864" max="14864" width="4.7109375" style="1" customWidth="1"/>
    <col min="14865" max="14865" width="6.7109375" style="1" customWidth="1"/>
    <col min="14866" max="14866" width="6.28515625" style="1" customWidth="1"/>
    <col min="14867" max="14867" width="6.7109375" style="1" customWidth="1"/>
    <col min="14868" max="15104" width="9.140625" style="1"/>
    <col min="15105" max="15105" width="10.7109375" style="1" customWidth="1"/>
    <col min="15106" max="15106" width="15.7109375" style="1" customWidth="1"/>
    <col min="15107" max="15107" width="5.7109375" style="1" customWidth="1"/>
    <col min="15108" max="15109" width="6.7109375" style="1" customWidth="1"/>
    <col min="15110" max="15110" width="4.7109375" style="1" customWidth="1"/>
    <col min="15111" max="15111" width="6.7109375" style="1" customWidth="1"/>
    <col min="15112" max="15112" width="6.28515625" style="1" customWidth="1"/>
    <col min="15113" max="15113" width="6.7109375" style="1" customWidth="1"/>
    <col min="15114" max="15114" width="1.7109375" style="1" customWidth="1"/>
    <col min="15115" max="15115" width="10.7109375" style="1" customWidth="1"/>
    <col min="15116" max="15116" width="15.7109375" style="1" customWidth="1"/>
    <col min="15117" max="15117" width="5.7109375" style="1" customWidth="1"/>
    <col min="15118" max="15119" width="6.7109375" style="1" customWidth="1"/>
    <col min="15120" max="15120" width="4.7109375" style="1" customWidth="1"/>
    <col min="15121" max="15121" width="6.7109375" style="1" customWidth="1"/>
    <col min="15122" max="15122" width="6.28515625" style="1" customWidth="1"/>
    <col min="15123" max="15123" width="6.7109375" style="1" customWidth="1"/>
    <col min="15124" max="15360" width="9.140625" style="1"/>
    <col min="15361" max="15361" width="10.7109375" style="1" customWidth="1"/>
    <col min="15362" max="15362" width="15.7109375" style="1" customWidth="1"/>
    <col min="15363" max="15363" width="5.7109375" style="1" customWidth="1"/>
    <col min="15364" max="15365" width="6.7109375" style="1" customWidth="1"/>
    <col min="15366" max="15366" width="4.7109375" style="1" customWidth="1"/>
    <col min="15367" max="15367" width="6.7109375" style="1" customWidth="1"/>
    <col min="15368" max="15368" width="6.28515625" style="1" customWidth="1"/>
    <col min="15369" max="15369" width="6.7109375" style="1" customWidth="1"/>
    <col min="15370" max="15370" width="1.7109375" style="1" customWidth="1"/>
    <col min="15371" max="15371" width="10.7109375" style="1" customWidth="1"/>
    <col min="15372" max="15372" width="15.7109375" style="1" customWidth="1"/>
    <col min="15373" max="15373" width="5.7109375" style="1" customWidth="1"/>
    <col min="15374" max="15375" width="6.7109375" style="1" customWidth="1"/>
    <col min="15376" max="15376" width="4.7109375" style="1" customWidth="1"/>
    <col min="15377" max="15377" width="6.7109375" style="1" customWidth="1"/>
    <col min="15378" max="15378" width="6.28515625" style="1" customWidth="1"/>
    <col min="15379" max="15379" width="6.7109375" style="1" customWidth="1"/>
    <col min="15380" max="15616" width="9.140625" style="1"/>
    <col min="15617" max="15617" width="10.7109375" style="1" customWidth="1"/>
    <col min="15618" max="15618" width="15.7109375" style="1" customWidth="1"/>
    <col min="15619" max="15619" width="5.7109375" style="1" customWidth="1"/>
    <col min="15620" max="15621" width="6.7109375" style="1" customWidth="1"/>
    <col min="15622" max="15622" width="4.7109375" style="1" customWidth="1"/>
    <col min="15623" max="15623" width="6.7109375" style="1" customWidth="1"/>
    <col min="15624" max="15624" width="6.28515625" style="1" customWidth="1"/>
    <col min="15625" max="15625" width="6.7109375" style="1" customWidth="1"/>
    <col min="15626" max="15626" width="1.7109375" style="1" customWidth="1"/>
    <col min="15627" max="15627" width="10.7109375" style="1" customWidth="1"/>
    <col min="15628" max="15628" width="15.7109375" style="1" customWidth="1"/>
    <col min="15629" max="15629" width="5.7109375" style="1" customWidth="1"/>
    <col min="15630" max="15631" width="6.7109375" style="1" customWidth="1"/>
    <col min="15632" max="15632" width="4.7109375" style="1" customWidth="1"/>
    <col min="15633" max="15633" width="6.7109375" style="1" customWidth="1"/>
    <col min="15634" max="15634" width="6.28515625" style="1" customWidth="1"/>
    <col min="15635" max="15635" width="6.7109375" style="1" customWidth="1"/>
    <col min="15636" max="15872" width="9.140625" style="1"/>
    <col min="15873" max="15873" width="10.7109375" style="1" customWidth="1"/>
    <col min="15874" max="15874" width="15.7109375" style="1" customWidth="1"/>
    <col min="15875" max="15875" width="5.7109375" style="1" customWidth="1"/>
    <col min="15876" max="15877" width="6.7109375" style="1" customWidth="1"/>
    <col min="15878" max="15878" width="4.7109375" style="1" customWidth="1"/>
    <col min="15879" max="15879" width="6.7109375" style="1" customWidth="1"/>
    <col min="15880" max="15880" width="6.28515625" style="1" customWidth="1"/>
    <col min="15881" max="15881" width="6.7109375" style="1" customWidth="1"/>
    <col min="15882" max="15882" width="1.7109375" style="1" customWidth="1"/>
    <col min="15883" max="15883" width="10.7109375" style="1" customWidth="1"/>
    <col min="15884" max="15884" width="15.7109375" style="1" customWidth="1"/>
    <col min="15885" max="15885" width="5.7109375" style="1" customWidth="1"/>
    <col min="15886" max="15887" width="6.7109375" style="1" customWidth="1"/>
    <col min="15888" max="15888" width="4.7109375" style="1" customWidth="1"/>
    <col min="15889" max="15889" width="6.7109375" style="1" customWidth="1"/>
    <col min="15890" max="15890" width="6.28515625" style="1" customWidth="1"/>
    <col min="15891" max="15891" width="6.7109375" style="1" customWidth="1"/>
    <col min="15892" max="16128" width="9.140625" style="1"/>
    <col min="16129" max="16129" width="10.7109375" style="1" customWidth="1"/>
    <col min="16130" max="16130" width="15.7109375" style="1" customWidth="1"/>
    <col min="16131" max="16131" width="5.7109375" style="1" customWidth="1"/>
    <col min="16132" max="16133" width="6.7109375" style="1" customWidth="1"/>
    <col min="16134" max="16134" width="4.7109375" style="1" customWidth="1"/>
    <col min="16135" max="16135" width="6.7109375" style="1" customWidth="1"/>
    <col min="16136" max="16136" width="6.28515625" style="1" customWidth="1"/>
    <col min="16137" max="16137" width="6.7109375" style="1" customWidth="1"/>
    <col min="16138" max="16138" width="1.7109375" style="1" customWidth="1"/>
    <col min="16139" max="16139" width="10.7109375" style="1" customWidth="1"/>
    <col min="16140" max="16140" width="15.7109375" style="1" customWidth="1"/>
    <col min="16141" max="16141" width="5.7109375" style="1" customWidth="1"/>
    <col min="16142" max="16143" width="6.7109375" style="1" customWidth="1"/>
    <col min="16144" max="16144" width="4.7109375" style="1" customWidth="1"/>
    <col min="16145" max="16145" width="6.7109375" style="1" customWidth="1"/>
    <col min="16146" max="16146" width="6.28515625" style="1" customWidth="1"/>
    <col min="16147" max="16147" width="6.7109375" style="1" customWidth="1"/>
    <col min="16148" max="16384" width="9.140625" style="1"/>
  </cols>
  <sheetData>
    <row r="1" spans="1:19" ht="26.25">
      <c r="B1" s="339" t="s">
        <v>169</v>
      </c>
      <c r="C1" s="339"/>
      <c r="D1" s="240" t="s">
        <v>1</v>
      </c>
      <c r="E1" s="240"/>
      <c r="F1" s="240"/>
      <c r="G1" s="240"/>
      <c r="H1" s="240"/>
      <c r="I1" s="240"/>
      <c r="K1" s="59" t="s">
        <v>170</v>
      </c>
      <c r="L1" s="335" t="s">
        <v>120</v>
      </c>
      <c r="M1" s="335"/>
      <c r="N1" s="335"/>
      <c r="O1" s="242" t="s">
        <v>172</v>
      </c>
      <c r="P1" s="242"/>
      <c r="Q1" s="367">
        <v>42991</v>
      </c>
      <c r="R1" s="336"/>
      <c r="S1" s="336"/>
    </row>
    <row r="2" spans="1:19" ht="6" customHeight="1" thickBot="1">
      <c r="B2" s="340"/>
      <c r="C2" s="340"/>
    </row>
    <row r="3" spans="1:19" ht="20.100000000000001" customHeight="1" thickBot="1">
      <c r="A3" s="124" t="s">
        <v>5</v>
      </c>
      <c r="B3" s="332" t="s">
        <v>227</v>
      </c>
      <c r="C3" s="333"/>
      <c r="D3" s="333"/>
      <c r="E3" s="333"/>
      <c r="F3" s="333"/>
      <c r="G3" s="333"/>
      <c r="H3" s="333"/>
      <c r="I3" s="334"/>
      <c r="K3" s="124" t="s">
        <v>7</v>
      </c>
      <c r="L3" s="332" t="s">
        <v>144</v>
      </c>
      <c r="M3" s="333"/>
      <c r="N3" s="333"/>
      <c r="O3" s="333"/>
      <c r="P3" s="333"/>
      <c r="Q3" s="333"/>
      <c r="R3" s="333"/>
      <c r="S3" s="334"/>
    </row>
    <row r="4" spans="1:19" ht="5.0999999999999996" customHeight="1" thickBot="1"/>
    <row r="5" spans="1:19" ht="12.95" customHeight="1">
      <c r="A5" s="326" t="s">
        <v>9</v>
      </c>
      <c r="B5" s="327"/>
      <c r="C5" s="330" t="s">
        <v>10</v>
      </c>
      <c r="D5" s="323" t="s">
        <v>11</v>
      </c>
      <c r="E5" s="324"/>
      <c r="F5" s="324"/>
      <c r="G5" s="325"/>
      <c r="H5" s="337" t="s">
        <v>13</v>
      </c>
      <c r="I5" s="338"/>
      <c r="K5" s="326" t="s">
        <v>9</v>
      </c>
      <c r="L5" s="327"/>
      <c r="M5" s="330" t="s">
        <v>10</v>
      </c>
      <c r="N5" s="323" t="s">
        <v>11</v>
      </c>
      <c r="O5" s="324"/>
      <c r="P5" s="324"/>
      <c r="Q5" s="325"/>
      <c r="R5" s="337" t="s">
        <v>13</v>
      </c>
      <c r="S5" s="338"/>
    </row>
    <row r="6" spans="1:19" ht="12.95" customHeight="1" thickBot="1">
      <c r="A6" s="328" t="s">
        <v>14</v>
      </c>
      <c r="B6" s="329"/>
      <c r="C6" s="331"/>
      <c r="D6" s="125" t="s">
        <v>15</v>
      </c>
      <c r="E6" s="126" t="s">
        <v>16</v>
      </c>
      <c r="F6" s="126" t="s">
        <v>17</v>
      </c>
      <c r="G6" s="127" t="s">
        <v>18</v>
      </c>
      <c r="H6" s="128" t="s">
        <v>12</v>
      </c>
      <c r="I6" s="129" t="s">
        <v>20</v>
      </c>
      <c r="K6" s="328" t="s">
        <v>14</v>
      </c>
      <c r="L6" s="329"/>
      <c r="M6" s="331"/>
      <c r="N6" s="125" t="s">
        <v>15</v>
      </c>
      <c r="O6" s="126" t="s">
        <v>16</v>
      </c>
      <c r="P6" s="126" t="s">
        <v>17</v>
      </c>
      <c r="Q6" s="127" t="s">
        <v>18</v>
      </c>
      <c r="R6" s="128" t="s">
        <v>12</v>
      </c>
      <c r="S6" s="129" t="s">
        <v>20</v>
      </c>
    </row>
    <row r="7" spans="1:19" ht="5.0999999999999996" customHeight="1" thickBot="1">
      <c r="A7" s="12"/>
      <c r="B7" s="12"/>
      <c r="K7" s="12"/>
      <c r="L7" s="12"/>
    </row>
    <row r="8" spans="1:19" ht="12.95" customHeight="1">
      <c r="A8" s="313" t="s">
        <v>228</v>
      </c>
      <c r="B8" s="314"/>
      <c r="C8" s="130">
        <v>1</v>
      </c>
      <c r="D8" s="131">
        <v>131</v>
      </c>
      <c r="E8" s="39">
        <v>52</v>
      </c>
      <c r="F8" s="39">
        <v>4</v>
      </c>
      <c r="G8" s="132">
        <f>IF(AND(ISBLANK(D8),ISBLANK(E8)),"",D8+E8)</f>
        <v>183</v>
      </c>
      <c r="H8" s="133">
        <f>IF(OR(ISNUMBER($G8),ISNUMBER($Q8)),(SIGN(N($G8)-N($Q8))+1)/2,"")</f>
        <v>0</v>
      </c>
      <c r="I8" s="19"/>
      <c r="K8" s="313" t="s">
        <v>229</v>
      </c>
      <c r="L8" s="314"/>
      <c r="M8" s="130">
        <v>1</v>
      </c>
      <c r="N8" s="131">
        <v>150</v>
      </c>
      <c r="O8" s="39">
        <v>42</v>
      </c>
      <c r="P8" s="39">
        <v>9</v>
      </c>
      <c r="Q8" s="132">
        <f>IF(AND(ISBLANK(N8),ISBLANK(O8)),"",N8+O8)</f>
        <v>192</v>
      </c>
      <c r="R8" s="133">
        <f>IF(ISNUMBER($H8),1-$H8,"")</f>
        <v>1</v>
      </c>
      <c r="S8" s="19"/>
    </row>
    <row r="9" spans="1:19" ht="12.95" customHeight="1">
      <c r="A9" s="315"/>
      <c r="B9" s="316"/>
      <c r="C9" s="134">
        <v>2</v>
      </c>
      <c r="D9" s="135">
        <v>137</v>
      </c>
      <c r="E9" s="136">
        <v>45</v>
      </c>
      <c r="F9" s="136">
        <v>3</v>
      </c>
      <c r="G9" s="137">
        <f>IF(AND(ISBLANK(D9),ISBLANK(E9)),"",D9+E9)</f>
        <v>182</v>
      </c>
      <c r="H9" s="138">
        <f>IF(OR(ISNUMBER($G9),ISNUMBER($Q9)),(SIGN(N($G9)-N($Q9))+1)/2,"")</f>
        <v>1</v>
      </c>
      <c r="I9" s="19"/>
      <c r="K9" s="315"/>
      <c r="L9" s="316"/>
      <c r="M9" s="134">
        <v>2</v>
      </c>
      <c r="N9" s="135">
        <v>121</v>
      </c>
      <c r="O9" s="136">
        <v>44</v>
      </c>
      <c r="P9" s="136">
        <v>9</v>
      </c>
      <c r="Q9" s="137">
        <f>IF(AND(ISBLANK(N9),ISBLANK(O9)),"",N9+O9)</f>
        <v>165</v>
      </c>
      <c r="R9" s="138">
        <f>IF(ISNUMBER($H9),1-$H9,"")</f>
        <v>0</v>
      </c>
      <c r="S9" s="19"/>
    </row>
    <row r="10" spans="1:19" ht="12.95" customHeight="1" thickBot="1">
      <c r="A10" s="317" t="s">
        <v>230</v>
      </c>
      <c r="B10" s="318"/>
      <c r="C10" s="134">
        <v>3</v>
      </c>
      <c r="D10" s="135"/>
      <c r="E10" s="136"/>
      <c r="F10" s="136"/>
      <c r="G10" s="137" t="str">
        <f>IF(AND(ISBLANK(D10),ISBLANK(E10)),"",D10+E10)</f>
        <v/>
      </c>
      <c r="H10" s="138" t="str">
        <f>IF(OR(ISNUMBER($G10),ISNUMBER($Q10)),(SIGN(N($G10)-N($Q10))+1)/2,"")</f>
        <v/>
      </c>
      <c r="I10" s="19"/>
      <c r="K10" s="317" t="s">
        <v>24</v>
      </c>
      <c r="L10" s="318"/>
      <c r="M10" s="134">
        <v>3</v>
      </c>
      <c r="N10" s="135"/>
      <c r="O10" s="136"/>
      <c r="P10" s="136"/>
      <c r="Q10" s="137" t="str">
        <f>IF(AND(ISBLANK(N10),ISBLANK(O10)),"",N10+O10)</f>
        <v/>
      </c>
      <c r="R10" s="138" t="str">
        <f>IF(ISNUMBER($H10),1-$H10,"")</f>
        <v/>
      </c>
      <c r="S10" s="19"/>
    </row>
    <row r="11" spans="1:19" ht="12.95" customHeight="1">
      <c r="A11" s="319"/>
      <c r="B11" s="320"/>
      <c r="C11" s="139">
        <v>4</v>
      </c>
      <c r="D11" s="140"/>
      <c r="E11" s="22"/>
      <c r="F11" s="22"/>
      <c r="G11" s="141" t="str">
        <f>IF(AND(ISBLANK(D11),ISBLANK(E11)),"",D11+E11)</f>
        <v/>
      </c>
      <c r="H11" s="142" t="str">
        <f>IF(OR(ISNUMBER($G11),ISNUMBER($Q11)),(SIGN(N($G11)-N($Q11))+1)/2,"")</f>
        <v/>
      </c>
      <c r="I11" s="311">
        <f>IF(ISNUMBER(H12),(SIGN(1000*($H12-$R12)+$G12-$Q12)+1)/2,"")</f>
        <v>1</v>
      </c>
      <c r="K11" s="319"/>
      <c r="L11" s="320"/>
      <c r="M11" s="139">
        <v>4</v>
      </c>
      <c r="N11" s="140"/>
      <c r="O11" s="22"/>
      <c r="P11" s="22"/>
      <c r="Q11" s="141" t="str">
        <f>IF(AND(ISBLANK(N11),ISBLANK(O11)),"",N11+O11)</f>
        <v/>
      </c>
      <c r="R11" s="142" t="str">
        <f>IF(ISNUMBER($H11),1-$H11,"")</f>
        <v/>
      </c>
      <c r="S11" s="311">
        <f>IF(ISNUMBER($I11),1-$I11,"")</f>
        <v>0</v>
      </c>
    </row>
    <row r="12" spans="1:19" ht="15.95" customHeight="1" thickBot="1">
      <c r="A12" s="321">
        <v>13850</v>
      </c>
      <c r="B12" s="322"/>
      <c r="C12" s="143" t="s">
        <v>18</v>
      </c>
      <c r="D12" s="144">
        <f>IF(ISNUMBER($G12),SUM(D8:D11),"")</f>
        <v>268</v>
      </c>
      <c r="E12" s="145">
        <f>IF(ISNUMBER($G12),SUM(E8:E11),"")</f>
        <v>97</v>
      </c>
      <c r="F12" s="145">
        <f>IF(ISNUMBER($G12),SUM(F8:F11),"")</f>
        <v>7</v>
      </c>
      <c r="G12" s="146">
        <f>IF(SUM($G8:$G11)+SUM($Q8:$Q11)&gt;0,SUM(G8:G11),"")</f>
        <v>365</v>
      </c>
      <c r="H12" s="144">
        <f>IF(ISNUMBER($G12),SUM(H8:H11),"")</f>
        <v>1</v>
      </c>
      <c r="I12" s="312"/>
      <c r="K12" s="321">
        <v>5883</v>
      </c>
      <c r="L12" s="322"/>
      <c r="M12" s="143" t="s">
        <v>18</v>
      </c>
      <c r="N12" s="144">
        <f>IF(ISNUMBER($G12),SUM(N8:N11),"")</f>
        <v>271</v>
      </c>
      <c r="O12" s="145">
        <f>IF(ISNUMBER($G12),SUM(O8:O11),"")</f>
        <v>86</v>
      </c>
      <c r="P12" s="145">
        <f>IF(ISNUMBER($G12),SUM(P8:P11),"")</f>
        <v>18</v>
      </c>
      <c r="Q12" s="146">
        <f>IF(SUM($G8:$G11)+SUM($Q8:$Q11)&gt;0,SUM(Q8:Q11),"")</f>
        <v>357</v>
      </c>
      <c r="R12" s="144">
        <f>IF(ISNUMBER($G12),SUM(R8:R11),"")</f>
        <v>1</v>
      </c>
      <c r="S12" s="312"/>
    </row>
    <row r="13" spans="1:19" ht="12.95" customHeight="1">
      <c r="A13" s="313" t="s">
        <v>231</v>
      </c>
      <c r="B13" s="314"/>
      <c r="C13" s="130">
        <v>1</v>
      </c>
      <c r="D13" s="131">
        <v>133</v>
      </c>
      <c r="E13" s="39">
        <v>44</v>
      </c>
      <c r="F13" s="39">
        <v>6</v>
      </c>
      <c r="G13" s="132">
        <f>IF(AND(ISBLANK(D13),ISBLANK(E13)),"",D13+E13)</f>
        <v>177</v>
      </c>
      <c r="H13" s="133">
        <f>IF(OR(ISNUMBER($G13),ISNUMBER($Q13)),(SIGN(N($G13)-N($Q13))+1)/2,"")</f>
        <v>0</v>
      </c>
      <c r="I13" s="19"/>
      <c r="K13" s="313" t="s">
        <v>30</v>
      </c>
      <c r="L13" s="314"/>
      <c r="M13" s="130">
        <v>1</v>
      </c>
      <c r="N13" s="131">
        <v>141</v>
      </c>
      <c r="O13" s="39">
        <v>40</v>
      </c>
      <c r="P13" s="39">
        <v>8</v>
      </c>
      <c r="Q13" s="132">
        <f>IF(AND(ISBLANK(N13),ISBLANK(O13)),"",N13+O13)</f>
        <v>181</v>
      </c>
      <c r="R13" s="133">
        <f>IF(ISNUMBER($H13),1-$H13,"")</f>
        <v>1</v>
      </c>
      <c r="S13" s="19"/>
    </row>
    <row r="14" spans="1:19" ht="12.95" customHeight="1">
      <c r="A14" s="315"/>
      <c r="B14" s="316"/>
      <c r="C14" s="134">
        <v>2</v>
      </c>
      <c r="D14" s="135">
        <v>140</v>
      </c>
      <c r="E14" s="136">
        <v>63</v>
      </c>
      <c r="F14" s="136">
        <v>1</v>
      </c>
      <c r="G14" s="137">
        <f>IF(AND(ISBLANK(D14),ISBLANK(E14)),"",D14+E14)</f>
        <v>203</v>
      </c>
      <c r="H14" s="138">
        <f>IF(OR(ISNUMBER($G14),ISNUMBER($Q14)),(SIGN(N($G14)-N($Q14))+1)/2,"")</f>
        <v>1</v>
      </c>
      <c r="I14" s="19"/>
      <c r="K14" s="315"/>
      <c r="L14" s="316"/>
      <c r="M14" s="134">
        <v>2</v>
      </c>
      <c r="N14" s="135">
        <v>129</v>
      </c>
      <c r="O14" s="136">
        <v>44</v>
      </c>
      <c r="P14" s="136">
        <v>8</v>
      </c>
      <c r="Q14" s="137">
        <f>IF(AND(ISBLANK(N14),ISBLANK(O14)),"",N14+O14)</f>
        <v>173</v>
      </c>
      <c r="R14" s="138">
        <f>IF(ISNUMBER($H14),1-$H14,"")</f>
        <v>0</v>
      </c>
      <c r="S14" s="19"/>
    </row>
    <row r="15" spans="1:19" ht="12.95" customHeight="1" thickBot="1">
      <c r="A15" s="317" t="s">
        <v>232</v>
      </c>
      <c r="B15" s="318"/>
      <c r="C15" s="134">
        <v>3</v>
      </c>
      <c r="D15" s="135"/>
      <c r="E15" s="136"/>
      <c r="F15" s="136"/>
      <c r="G15" s="137" t="str">
        <f>IF(AND(ISBLANK(D15),ISBLANK(E15)),"",D15+E15)</f>
        <v/>
      </c>
      <c r="H15" s="138" t="str">
        <f>IF(OR(ISNUMBER($G15),ISNUMBER($Q15)),(SIGN(N($G15)-N($Q15))+1)/2,"")</f>
        <v/>
      </c>
      <c r="I15" s="19"/>
      <c r="K15" s="317" t="s">
        <v>230</v>
      </c>
      <c r="L15" s="318"/>
      <c r="M15" s="134">
        <v>3</v>
      </c>
      <c r="N15" s="135"/>
      <c r="O15" s="136"/>
      <c r="P15" s="136"/>
      <c r="Q15" s="137" t="str">
        <f>IF(AND(ISBLANK(N15),ISBLANK(O15)),"",N15+O15)</f>
        <v/>
      </c>
      <c r="R15" s="138" t="str">
        <f>IF(ISNUMBER($H15),1-$H15,"")</f>
        <v/>
      </c>
      <c r="S15" s="19"/>
    </row>
    <row r="16" spans="1:19" ht="12.95" customHeight="1">
      <c r="A16" s="319"/>
      <c r="B16" s="320"/>
      <c r="C16" s="139">
        <v>4</v>
      </c>
      <c r="D16" s="140"/>
      <c r="E16" s="22"/>
      <c r="F16" s="22"/>
      <c r="G16" s="141" t="str">
        <f>IF(AND(ISBLANK(D16),ISBLANK(E16)),"",D16+E16)</f>
        <v/>
      </c>
      <c r="H16" s="142" t="str">
        <f>IF(OR(ISNUMBER($G16),ISNUMBER($Q16)),(SIGN(N($G16)-N($Q16))+1)/2,"")</f>
        <v/>
      </c>
      <c r="I16" s="311">
        <f>IF(ISNUMBER(H17),(SIGN(1000*($H17-$R17)+$G17-$Q17)+1)/2,"")</f>
        <v>1</v>
      </c>
      <c r="K16" s="319"/>
      <c r="L16" s="320"/>
      <c r="M16" s="139">
        <v>4</v>
      </c>
      <c r="N16" s="140"/>
      <c r="O16" s="22"/>
      <c r="P16" s="22"/>
      <c r="Q16" s="141" t="str">
        <f>IF(AND(ISBLANK(N16),ISBLANK(O16)),"",N16+O16)</f>
        <v/>
      </c>
      <c r="R16" s="142" t="str">
        <f>IF(ISNUMBER($H16),1-$H16,"")</f>
        <v/>
      </c>
      <c r="S16" s="311">
        <f>IF(ISNUMBER($I16),1-$I16,"")</f>
        <v>0</v>
      </c>
    </row>
    <row r="17" spans="1:19" ht="15.95" customHeight="1" thickBot="1">
      <c r="A17" s="321">
        <v>15623</v>
      </c>
      <c r="B17" s="322"/>
      <c r="C17" s="143" t="s">
        <v>18</v>
      </c>
      <c r="D17" s="144">
        <f>IF(ISNUMBER($G17),SUM(D13:D16),"")</f>
        <v>273</v>
      </c>
      <c r="E17" s="145">
        <f>IF(ISNUMBER($G17),SUM(E13:E16),"")</f>
        <v>107</v>
      </c>
      <c r="F17" s="145">
        <f>IF(ISNUMBER($G17),SUM(F13:F16),"")</f>
        <v>7</v>
      </c>
      <c r="G17" s="146">
        <f>IF(SUM($G13:$G16)+SUM($Q13:$Q16)&gt;0,SUM(G13:G16),"")</f>
        <v>380</v>
      </c>
      <c r="H17" s="144">
        <f>IF(ISNUMBER($G17),SUM(H13:H16),"")</f>
        <v>1</v>
      </c>
      <c r="I17" s="312"/>
      <c r="K17" s="321">
        <v>5879</v>
      </c>
      <c r="L17" s="322"/>
      <c r="M17" s="143" t="s">
        <v>18</v>
      </c>
      <c r="N17" s="144">
        <f>IF(ISNUMBER($G17),SUM(N13:N16),"")</f>
        <v>270</v>
      </c>
      <c r="O17" s="145">
        <f>IF(ISNUMBER($G17),SUM(O13:O16),"")</f>
        <v>84</v>
      </c>
      <c r="P17" s="145">
        <f>IF(ISNUMBER($G17),SUM(P13:P16),"")</f>
        <v>16</v>
      </c>
      <c r="Q17" s="146">
        <f>IF(SUM($G13:$G16)+SUM($Q13:$Q16)&gt;0,SUM(Q13:Q16),"")</f>
        <v>354</v>
      </c>
      <c r="R17" s="144">
        <f>IF(ISNUMBER($G17),SUM(R13:R16),"")</f>
        <v>1</v>
      </c>
      <c r="S17" s="312"/>
    </row>
    <row r="18" spans="1:19" ht="12.95" customHeight="1">
      <c r="A18" s="313" t="s">
        <v>233</v>
      </c>
      <c r="B18" s="314"/>
      <c r="C18" s="130">
        <v>1</v>
      </c>
      <c r="D18" s="131">
        <v>143</v>
      </c>
      <c r="E18" s="39">
        <v>61</v>
      </c>
      <c r="F18" s="39">
        <v>3</v>
      </c>
      <c r="G18" s="132">
        <f>IF(AND(ISBLANK(D18),ISBLANK(E18)),"",D18+E18)</f>
        <v>204</v>
      </c>
      <c r="H18" s="133">
        <f>IF(OR(ISNUMBER($G18),ISNUMBER($Q18)),(SIGN(N($G18)-N($Q18))+1)/2,"")</f>
        <v>1</v>
      </c>
      <c r="I18" s="19"/>
      <c r="K18" s="313" t="s">
        <v>234</v>
      </c>
      <c r="L18" s="314"/>
      <c r="M18" s="130">
        <v>1</v>
      </c>
      <c r="N18" s="131">
        <v>138</v>
      </c>
      <c r="O18" s="39">
        <v>33</v>
      </c>
      <c r="P18" s="39">
        <v>9</v>
      </c>
      <c r="Q18" s="132">
        <f>IF(AND(ISBLANK(N18),ISBLANK(O18)),"",N18+O18)</f>
        <v>171</v>
      </c>
      <c r="R18" s="133">
        <f>IF(ISNUMBER($H18),1-$H18,"")</f>
        <v>0</v>
      </c>
      <c r="S18" s="19"/>
    </row>
    <row r="19" spans="1:19" ht="12.95" customHeight="1">
      <c r="A19" s="315"/>
      <c r="B19" s="316"/>
      <c r="C19" s="134">
        <v>2</v>
      </c>
      <c r="D19" s="135">
        <v>149</v>
      </c>
      <c r="E19" s="136">
        <v>45</v>
      </c>
      <c r="F19" s="136">
        <v>7</v>
      </c>
      <c r="G19" s="137">
        <f>IF(AND(ISBLANK(D19),ISBLANK(E19)),"",D19+E19)</f>
        <v>194</v>
      </c>
      <c r="H19" s="138">
        <f>IF(OR(ISNUMBER($G19),ISNUMBER($Q19)),(SIGN(N($G19)-N($Q19))+1)/2,"")</f>
        <v>1</v>
      </c>
      <c r="I19" s="19"/>
      <c r="K19" s="315"/>
      <c r="L19" s="316"/>
      <c r="M19" s="134">
        <v>2</v>
      </c>
      <c r="N19" s="135">
        <v>139</v>
      </c>
      <c r="O19" s="136">
        <v>45</v>
      </c>
      <c r="P19" s="136">
        <v>8</v>
      </c>
      <c r="Q19" s="137">
        <f>IF(AND(ISBLANK(N19),ISBLANK(O19)),"",N19+O19)</f>
        <v>184</v>
      </c>
      <c r="R19" s="138">
        <f>IF(ISNUMBER($H19),1-$H19,"")</f>
        <v>0</v>
      </c>
      <c r="S19" s="19"/>
    </row>
    <row r="20" spans="1:19" ht="12.95" customHeight="1" thickBot="1">
      <c r="A20" s="317" t="s">
        <v>235</v>
      </c>
      <c r="B20" s="318"/>
      <c r="C20" s="134">
        <v>3</v>
      </c>
      <c r="D20" s="135"/>
      <c r="E20" s="136"/>
      <c r="F20" s="136"/>
      <c r="G20" s="137" t="str">
        <f>IF(AND(ISBLANK(D20),ISBLANK(E20)),"",D20+E20)</f>
        <v/>
      </c>
      <c r="H20" s="138" t="str">
        <f>IF(OR(ISNUMBER($G20),ISNUMBER($Q20)),(SIGN(N($G20)-N($Q20))+1)/2,"")</f>
        <v/>
      </c>
      <c r="I20" s="19"/>
      <c r="K20" s="317" t="s">
        <v>24</v>
      </c>
      <c r="L20" s="318"/>
      <c r="M20" s="134">
        <v>3</v>
      </c>
      <c r="N20" s="135"/>
      <c r="O20" s="136"/>
      <c r="P20" s="136"/>
      <c r="Q20" s="137" t="str">
        <f>IF(AND(ISBLANK(N20),ISBLANK(O20)),"",N20+O20)</f>
        <v/>
      </c>
      <c r="R20" s="138" t="str">
        <f>IF(ISNUMBER($H20),1-$H20,"")</f>
        <v/>
      </c>
      <c r="S20" s="19"/>
    </row>
    <row r="21" spans="1:19" ht="12.95" customHeight="1">
      <c r="A21" s="319"/>
      <c r="B21" s="320"/>
      <c r="C21" s="139">
        <v>4</v>
      </c>
      <c r="D21" s="140"/>
      <c r="E21" s="22"/>
      <c r="F21" s="22"/>
      <c r="G21" s="141" t="str">
        <f>IF(AND(ISBLANK(D21),ISBLANK(E21)),"",D21+E21)</f>
        <v/>
      </c>
      <c r="H21" s="142" t="str">
        <f>IF(OR(ISNUMBER($G21),ISNUMBER($Q21)),(SIGN(N($G21)-N($Q21))+1)/2,"")</f>
        <v/>
      </c>
      <c r="I21" s="311">
        <f>IF(ISNUMBER(H22),(SIGN(1000*($H22-$R22)+$G22-$Q22)+1)/2,"")</f>
        <v>1</v>
      </c>
      <c r="K21" s="319"/>
      <c r="L21" s="320"/>
      <c r="M21" s="139">
        <v>4</v>
      </c>
      <c r="N21" s="140"/>
      <c r="O21" s="22"/>
      <c r="P21" s="22"/>
      <c r="Q21" s="141" t="str">
        <f>IF(AND(ISBLANK(N21),ISBLANK(O21)),"",N21+O21)</f>
        <v/>
      </c>
      <c r="R21" s="142" t="str">
        <f>IF(ISNUMBER($H21),1-$H21,"")</f>
        <v/>
      </c>
      <c r="S21" s="311">
        <f>IF(ISNUMBER($I21),1-$I21,"")</f>
        <v>0</v>
      </c>
    </row>
    <row r="22" spans="1:19" ht="15.95" customHeight="1" thickBot="1">
      <c r="A22" s="321">
        <v>1366</v>
      </c>
      <c r="B22" s="322"/>
      <c r="C22" s="143" t="s">
        <v>18</v>
      </c>
      <c r="D22" s="144">
        <f>IF(ISNUMBER($G22),SUM(D18:D21),"")</f>
        <v>292</v>
      </c>
      <c r="E22" s="145">
        <f>IF(ISNUMBER($G22),SUM(E18:E21),"")</f>
        <v>106</v>
      </c>
      <c r="F22" s="145">
        <f>IF(ISNUMBER($G22),SUM(F18:F21),"")</f>
        <v>10</v>
      </c>
      <c r="G22" s="146">
        <f>IF(SUM($G18:$G21)+SUM($Q18:$Q21)&gt;0,SUM(G18:G21),"")</f>
        <v>398</v>
      </c>
      <c r="H22" s="144">
        <f>IF(ISNUMBER($G22),SUM(H18:H21),"")</f>
        <v>2</v>
      </c>
      <c r="I22" s="312"/>
      <c r="K22" s="321">
        <v>5880</v>
      </c>
      <c r="L22" s="322"/>
      <c r="M22" s="143" t="s">
        <v>18</v>
      </c>
      <c r="N22" s="144">
        <f>IF(ISNUMBER($G22),SUM(N18:N21),"")</f>
        <v>277</v>
      </c>
      <c r="O22" s="145">
        <f>IF(ISNUMBER($G22),SUM(O18:O21),"")</f>
        <v>78</v>
      </c>
      <c r="P22" s="145">
        <f>IF(ISNUMBER($G22),SUM(P18:P21),"")</f>
        <v>17</v>
      </c>
      <c r="Q22" s="146">
        <f>IF(SUM($G18:$G21)+SUM($Q18:$Q21)&gt;0,SUM(Q18:Q21),"")</f>
        <v>355</v>
      </c>
      <c r="R22" s="144">
        <f>IF(ISNUMBER($G22),SUM(R18:R21),"")</f>
        <v>0</v>
      </c>
      <c r="S22" s="312"/>
    </row>
    <row r="23" spans="1:19" ht="12.95" customHeight="1">
      <c r="A23" s="313" t="s">
        <v>236</v>
      </c>
      <c r="B23" s="314"/>
      <c r="C23" s="130">
        <v>1</v>
      </c>
      <c r="D23" s="131">
        <v>133</v>
      </c>
      <c r="E23" s="39">
        <v>45</v>
      </c>
      <c r="F23" s="39">
        <v>5</v>
      </c>
      <c r="G23" s="132">
        <f>IF(AND(ISBLANK(D23),ISBLANK(E23)),"",D23+E23)</f>
        <v>178</v>
      </c>
      <c r="H23" s="133">
        <f>IF(OR(ISNUMBER($G23),ISNUMBER($Q23)),(SIGN(N($G23)-N($Q23))+1)/2,"")</f>
        <v>1</v>
      </c>
      <c r="I23" s="19"/>
      <c r="K23" s="313" t="s">
        <v>237</v>
      </c>
      <c r="L23" s="314"/>
      <c r="M23" s="130">
        <v>1</v>
      </c>
      <c r="N23" s="131">
        <v>123</v>
      </c>
      <c r="O23" s="39">
        <v>35</v>
      </c>
      <c r="P23" s="39">
        <v>10</v>
      </c>
      <c r="Q23" s="132">
        <f>IF(AND(ISBLANK(N23),ISBLANK(O23)),"",N23+O23)</f>
        <v>158</v>
      </c>
      <c r="R23" s="133">
        <f>IF(ISNUMBER($H23),1-$H23,"")</f>
        <v>0</v>
      </c>
      <c r="S23" s="19"/>
    </row>
    <row r="24" spans="1:19" ht="12.95" customHeight="1">
      <c r="A24" s="315"/>
      <c r="B24" s="316"/>
      <c r="C24" s="134">
        <v>2</v>
      </c>
      <c r="D24" s="135">
        <v>131</v>
      </c>
      <c r="E24" s="136">
        <v>44</v>
      </c>
      <c r="F24" s="136">
        <v>8</v>
      </c>
      <c r="G24" s="137">
        <f>IF(AND(ISBLANK(D24),ISBLANK(E24)),"",D24+E24)</f>
        <v>175</v>
      </c>
      <c r="H24" s="138">
        <f>IF(OR(ISNUMBER($G24),ISNUMBER($Q24)),(SIGN(N($G24)-N($Q24))+1)/2,"")</f>
        <v>1</v>
      </c>
      <c r="I24" s="19"/>
      <c r="K24" s="315"/>
      <c r="L24" s="316"/>
      <c r="M24" s="134">
        <v>2</v>
      </c>
      <c r="N24" s="135">
        <v>111</v>
      </c>
      <c r="O24" s="136">
        <v>27</v>
      </c>
      <c r="P24" s="136">
        <v>16</v>
      </c>
      <c r="Q24" s="137">
        <f>IF(AND(ISBLANK(N24),ISBLANK(O24)),"",N24+O24)</f>
        <v>138</v>
      </c>
      <c r="R24" s="138">
        <f>IF(ISNUMBER($H24),1-$H24,"")</f>
        <v>0</v>
      </c>
      <c r="S24" s="19"/>
    </row>
    <row r="25" spans="1:19" ht="12.95" customHeight="1" thickBot="1">
      <c r="A25" s="317" t="s">
        <v>230</v>
      </c>
      <c r="B25" s="318"/>
      <c r="C25" s="134">
        <v>3</v>
      </c>
      <c r="D25" s="135"/>
      <c r="E25" s="136"/>
      <c r="F25" s="136"/>
      <c r="G25" s="137" t="str">
        <f>IF(AND(ISBLANK(D25),ISBLANK(E25)),"",D25+E25)</f>
        <v/>
      </c>
      <c r="H25" s="138" t="str">
        <f>IF(OR(ISNUMBER($G25),ISNUMBER($Q25)),(SIGN(N($G25)-N($Q25))+1)/2,"")</f>
        <v/>
      </c>
      <c r="I25" s="19"/>
      <c r="K25" s="317" t="s">
        <v>24</v>
      </c>
      <c r="L25" s="318"/>
      <c r="M25" s="134">
        <v>3</v>
      </c>
      <c r="N25" s="135"/>
      <c r="O25" s="136"/>
      <c r="P25" s="136"/>
      <c r="Q25" s="137" t="str">
        <f>IF(AND(ISBLANK(N25),ISBLANK(O25)),"",N25+O25)</f>
        <v/>
      </c>
      <c r="R25" s="138" t="str">
        <f>IF(ISNUMBER($H25),1-$H25,"")</f>
        <v/>
      </c>
      <c r="S25" s="19"/>
    </row>
    <row r="26" spans="1:19" ht="12.95" customHeight="1">
      <c r="A26" s="319"/>
      <c r="B26" s="320"/>
      <c r="C26" s="139">
        <v>4</v>
      </c>
      <c r="D26" s="140"/>
      <c r="E26" s="22"/>
      <c r="F26" s="22"/>
      <c r="G26" s="141" t="str">
        <f>IF(AND(ISBLANK(D26),ISBLANK(E26)),"",D26+E26)</f>
        <v/>
      </c>
      <c r="H26" s="142" t="str">
        <f>IF(OR(ISNUMBER($G26),ISNUMBER($Q26)),(SIGN(N($G26)-N($Q26))+1)/2,"")</f>
        <v/>
      </c>
      <c r="I26" s="311">
        <f>IF(ISNUMBER(H27),(SIGN(1000*($H27-$R27)+$G27-$Q27)+1)/2,"")</f>
        <v>1</v>
      </c>
      <c r="K26" s="319"/>
      <c r="L26" s="320"/>
      <c r="M26" s="139">
        <v>4</v>
      </c>
      <c r="N26" s="140"/>
      <c r="O26" s="22"/>
      <c r="P26" s="22"/>
      <c r="Q26" s="141" t="str">
        <f>IF(AND(ISBLANK(N26),ISBLANK(O26)),"",N26+O26)</f>
        <v/>
      </c>
      <c r="R26" s="142" t="str">
        <f>IF(ISNUMBER($H26),1-$H26,"")</f>
        <v/>
      </c>
      <c r="S26" s="311">
        <f>IF(ISNUMBER($I26),1-$I26,"")</f>
        <v>0</v>
      </c>
    </row>
    <row r="27" spans="1:19" ht="15.95" customHeight="1" thickBot="1">
      <c r="A27" s="321">
        <v>21853</v>
      </c>
      <c r="B27" s="322"/>
      <c r="C27" s="143" t="s">
        <v>18</v>
      </c>
      <c r="D27" s="144">
        <f>IF(ISNUMBER($G27),SUM(D23:D26),"")</f>
        <v>264</v>
      </c>
      <c r="E27" s="145">
        <f>IF(ISNUMBER($G27),SUM(E23:E26),"")</f>
        <v>89</v>
      </c>
      <c r="F27" s="145">
        <f>IF(ISNUMBER($G27),SUM(F23:F26),"")</f>
        <v>13</v>
      </c>
      <c r="G27" s="146">
        <f>IF(SUM($G23:$G26)+SUM($Q23:$Q26)&gt;0,SUM(G23:G26),"")</f>
        <v>353</v>
      </c>
      <c r="H27" s="144">
        <f>IF(ISNUMBER($G27),SUM(H23:H26),"")</f>
        <v>2</v>
      </c>
      <c r="I27" s="312"/>
      <c r="K27" s="321">
        <v>9626</v>
      </c>
      <c r="L27" s="322"/>
      <c r="M27" s="143" t="s">
        <v>18</v>
      </c>
      <c r="N27" s="144">
        <f>IF(ISNUMBER($G27),SUM(N23:N26),"")</f>
        <v>234</v>
      </c>
      <c r="O27" s="145">
        <f>IF(ISNUMBER($G27),SUM(O23:O26),"")</f>
        <v>62</v>
      </c>
      <c r="P27" s="145">
        <f>IF(ISNUMBER($G27),SUM(P23:P26),"")</f>
        <v>26</v>
      </c>
      <c r="Q27" s="146">
        <f>IF(SUM($G23:$G26)+SUM($Q23:$Q26)&gt;0,SUM(Q23:Q26),"")</f>
        <v>296</v>
      </c>
      <c r="R27" s="144">
        <f>IF(ISNUMBER($G27),SUM(R23:R26),"")</f>
        <v>0</v>
      </c>
      <c r="S27" s="312"/>
    </row>
    <row r="28" spans="1:19" ht="12.95" customHeight="1">
      <c r="A28" s="313" t="s">
        <v>238</v>
      </c>
      <c r="B28" s="314"/>
      <c r="C28" s="130">
        <v>1</v>
      </c>
      <c r="D28" s="131">
        <v>110</v>
      </c>
      <c r="E28" s="39">
        <v>32</v>
      </c>
      <c r="F28" s="39">
        <v>11</v>
      </c>
      <c r="G28" s="132">
        <f>IF(AND(ISBLANK(D28),ISBLANK(E28)),"",D28+E28)</f>
        <v>142</v>
      </c>
      <c r="H28" s="133">
        <f>IF(OR(ISNUMBER($G28),ISNUMBER($Q28)),(SIGN(N($G28)-N($Q28))+1)/2,"")</f>
        <v>0</v>
      </c>
      <c r="I28" s="19"/>
      <c r="K28" s="313" t="s">
        <v>239</v>
      </c>
      <c r="L28" s="314"/>
      <c r="M28" s="130">
        <v>1</v>
      </c>
      <c r="N28" s="131">
        <v>142</v>
      </c>
      <c r="O28" s="39">
        <v>59</v>
      </c>
      <c r="P28" s="39">
        <v>4</v>
      </c>
      <c r="Q28" s="132">
        <f>IF(AND(ISBLANK(N28),ISBLANK(O28)),"",N28+O28)</f>
        <v>201</v>
      </c>
      <c r="R28" s="133">
        <f>IF(ISNUMBER($H28),1-$H28,"")</f>
        <v>1</v>
      </c>
      <c r="S28" s="19"/>
    </row>
    <row r="29" spans="1:19" ht="12.95" customHeight="1">
      <c r="A29" s="315"/>
      <c r="B29" s="316"/>
      <c r="C29" s="134">
        <v>2</v>
      </c>
      <c r="D29" s="135">
        <v>101</v>
      </c>
      <c r="E29" s="136">
        <v>41</v>
      </c>
      <c r="F29" s="136">
        <v>7</v>
      </c>
      <c r="G29" s="137">
        <f>IF(AND(ISBLANK(D29),ISBLANK(E29)),"",D29+E29)</f>
        <v>142</v>
      </c>
      <c r="H29" s="138">
        <f>IF(OR(ISNUMBER($G29),ISNUMBER($Q29)),(SIGN(N($G29)-N($Q29))+1)/2,"")</f>
        <v>0</v>
      </c>
      <c r="I29" s="19"/>
      <c r="K29" s="315"/>
      <c r="L29" s="316"/>
      <c r="M29" s="134">
        <v>2</v>
      </c>
      <c r="N29" s="135">
        <v>128</v>
      </c>
      <c r="O29" s="136">
        <v>25</v>
      </c>
      <c r="P29" s="136">
        <v>14</v>
      </c>
      <c r="Q29" s="137">
        <f>IF(AND(ISBLANK(N29),ISBLANK(O29)),"",N29+O29)</f>
        <v>153</v>
      </c>
      <c r="R29" s="138">
        <f>IF(ISNUMBER($H29),1-$H29,"")</f>
        <v>1</v>
      </c>
      <c r="S29" s="19"/>
    </row>
    <row r="30" spans="1:19" ht="12.95" customHeight="1" thickBot="1">
      <c r="A30" s="317" t="s">
        <v>230</v>
      </c>
      <c r="B30" s="318"/>
      <c r="C30" s="134">
        <v>3</v>
      </c>
      <c r="D30" s="135"/>
      <c r="E30" s="136"/>
      <c r="F30" s="136"/>
      <c r="G30" s="137" t="str">
        <f>IF(AND(ISBLANK(D30),ISBLANK(E30)),"",D30+E30)</f>
        <v/>
      </c>
      <c r="H30" s="138" t="str">
        <f>IF(OR(ISNUMBER($G30),ISNUMBER($Q30)),(SIGN(N($G30)-N($Q30))+1)/2,"")</f>
        <v/>
      </c>
      <c r="I30" s="19"/>
      <c r="K30" s="317" t="s">
        <v>240</v>
      </c>
      <c r="L30" s="318"/>
      <c r="M30" s="134">
        <v>3</v>
      </c>
      <c r="N30" s="135"/>
      <c r="O30" s="136"/>
      <c r="P30" s="136"/>
      <c r="Q30" s="137" t="str">
        <f>IF(AND(ISBLANK(N30),ISBLANK(O30)),"",N30+O30)</f>
        <v/>
      </c>
      <c r="R30" s="138" t="str">
        <f>IF(ISNUMBER($H30),1-$H30,"")</f>
        <v/>
      </c>
      <c r="S30" s="19"/>
    </row>
    <row r="31" spans="1:19" ht="12.95" customHeight="1">
      <c r="A31" s="319"/>
      <c r="B31" s="320"/>
      <c r="C31" s="139">
        <v>4</v>
      </c>
      <c r="D31" s="140"/>
      <c r="E31" s="22"/>
      <c r="F31" s="22"/>
      <c r="G31" s="141" t="str">
        <f>IF(AND(ISBLANK(D31),ISBLANK(E31)),"",D31+E31)</f>
        <v/>
      </c>
      <c r="H31" s="142" t="str">
        <f>IF(OR(ISNUMBER($G31),ISNUMBER($Q31)),(SIGN(N($G31)-N($Q31))+1)/2,"")</f>
        <v/>
      </c>
      <c r="I31" s="311">
        <f>IF(ISNUMBER(H32),(SIGN(1000*($H32-$R32)+$G32-$Q32)+1)/2,"")</f>
        <v>0</v>
      </c>
      <c r="K31" s="319"/>
      <c r="L31" s="320"/>
      <c r="M31" s="139">
        <v>4</v>
      </c>
      <c r="N31" s="140"/>
      <c r="O31" s="22"/>
      <c r="P31" s="22"/>
      <c r="Q31" s="141" t="str">
        <f>IF(AND(ISBLANK(N31),ISBLANK(O31)),"",N31+O31)</f>
        <v/>
      </c>
      <c r="R31" s="142" t="str">
        <f>IF(ISNUMBER($H31),1-$H31,"")</f>
        <v/>
      </c>
      <c r="S31" s="311">
        <f>IF(ISNUMBER($I31),1-$I31,"")</f>
        <v>1</v>
      </c>
    </row>
    <row r="32" spans="1:19" ht="15.95" customHeight="1" thickBot="1">
      <c r="A32" s="321">
        <v>25198</v>
      </c>
      <c r="B32" s="322"/>
      <c r="C32" s="143" t="s">
        <v>18</v>
      </c>
      <c r="D32" s="144">
        <f>IF(ISNUMBER($G32),SUM(D28:D31),"")</f>
        <v>211</v>
      </c>
      <c r="E32" s="145">
        <f>IF(ISNUMBER($G32),SUM(E28:E31),"")</f>
        <v>73</v>
      </c>
      <c r="F32" s="145">
        <f>IF(ISNUMBER($G32),SUM(F28:F31),"")</f>
        <v>18</v>
      </c>
      <c r="G32" s="146">
        <f>IF(SUM($G28:$G31)+SUM($Q28:$Q31)&gt;0,SUM(G28:G31),"")</f>
        <v>284</v>
      </c>
      <c r="H32" s="144">
        <f>IF(ISNUMBER($G32),SUM(H28:H31),"")</f>
        <v>0</v>
      </c>
      <c r="I32" s="312"/>
      <c r="K32" s="321">
        <v>10844</v>
      </c>
      <c r="L32" s="322"/>
      <c r="M32" s="143" t="s">
        <v>18</v>
      </c>
      <c r="N32" s="144">
        <f>IF(ISNUMBER($G32),SUM(N28:N31),"")</f>
        <v>270</v>
      </c>
      <c r="O32" s="145">
        <f>IF(ISNUMBER($G32),SUM(O28:O31),"")</f>
        <v>84</v>
      </c>
      <c r="P32" s="145">
        <f>IF(ISNUMBER($G32),SUM(P28:P31),"")</f>
        <v>18</v>
      </c>
      <c r="Q32" s="146">
        <f>IF(SUM($G28:$G31)+SUM($Q28:$Q31)&gt;0,SUM(Q28:Q31),"")</f>
        <v>354</v>
      </c>
      <c r="R32" s="144">
        <f>IF(ISNUMBER($G32),SUM(R28:R31),"")</f>
        <v>2</v>
      </c>
      <c r="S32" s="312"/>
    </row>
    <row r="33" spans="1:19" ht="12.95" customHeight="1">
      <c r="A33" s="313" t="s">
        <v>241</v>
      </c>
      <c r="B33" s="314"/>
      <c r="C33" s="130">
        <v>1</v>
      </c>
      <c r="D33" s="131">
        <v>108</v>
      </c>
      <c r="E33" s="39">
        <v>18</v>
      </c>
      <c r="F33" s="39">
        <v>16</v>
      </c>
      <c r="G33" s="132">
        <f>IF(AND(ISBLANK(D33),ISBLANK(E33)),"",D33+E33)</f>
        <v>126</v>
      </c>
      <c r="H33" s="133">
        <f>IF(OR(ISNUMBER($G33),ISNUMBER($Q33)),(SIGN(N($G33)-N($Q33))+1)/2,"")</f>
        <v>0</v>
      </c>
      <c r="I33" s="19"/>
      <c r="K33" s="313" t="s">
        <v>242</v>
      </c>
      <c r="L33" s="314"/>
      <c r="M33" s="130">
        <v>1</v>
      </c>
      <c r="N33" s="131">
        <v>136</v>
      </c>
      <c r="O33" s="39">
        <v>54</v>
      </c>
      <c r="P33" s="39">
        <v>6</v>
      </c>
      <c r="Q33" s="132">
        <f>IF(AND(ISBLANK(N33),ISBLANK(O33)),"",N33+O33)</f>
        <v>190</v>
      </c>
      <c r="R33" s="133">
        <f>IF(ISNUMBER($H33),1-$H33,"")</f>
        <v>1</v>
      </c>
      <c r="S33" s="19"/>
    </row>
    <row r="34" spans="1:19" ht="12.95" customHeight="1">
      <c r="A34" s="315"/>
      <c r="B34" s="316"/>
      <c r="C34" s="134">
        <v>2</v>
      </c>
      <c r="D34" s="135">
        <v>132</v>
      </c>
      <c r="E34" s="136">
        <v>34</v>
      </c>
      <c r="F34" s="136">
        <v>14</v>
      </c>
      <c r="G34" s="137">
        <f>IF(AND(ISBLANK(D34),ISBLANK(E34)),"",D34+E34)</f>
        <v>166</v>
      </c>
      <c r="H34" s="138">
        <f>IF(OR(ISNUMBER($G34),ISNUMBER($Q34)),(SIGN(N($G34)-N($Q34))+1)/2,"")</f>
        <v>0</v>
      </c>
      <c r="I34" s="19"/>
      <c r="K34" s="315"/>
      <c r="L34" s="316"/>
      <c r="M34" s="134">
        <v>2</v>
      </c>
      <c r="N34" s="135">
        <v>144</v>
      </c>
      <c r="O34" s="136">
        <v>49</v>
      </c>
      <c r="P34" s="136">
        <v>8</v>
      </c>
      <c r="Q34" s="137">
        <f>IF(AND(ISBLANK(N34),ISBLANK(O34)),"",N34+O34)</f>
        <v>193</v>
      </c>
      <c r="R34" s="138">
        <f>IF(ISNUMBER($H34),1-$H34,"")</f>
        <v>1</v>
      </c>
      <c r="S34" s="19"/>
    </row>
    <row r="35" spans="1:19" ht="12.95" customHeight="1" thickBot="1">
      <c r="A35" s="317" t="s">
        <v>209</v>
      </c>
      <c r="B35" s="318"/>
      <c r="C35" s="134">
        <v>3</v>
      </c>
      <c r="D35" s="135"/>
      <c r="E35" s="136"/>
      <c r="F35" s="136"/>
      <c r="G35" s="137" t="str">
        <f>IF(AND(ISBLANK(D35),ISBLANK(E35)),"",D35+E35)</f>
        <v/>
      </c>
      <c r="H35" s="138" t="str">
        <f>IF(OR(ISNUMBER($G35),ISNUMBER($Q35)),(SIGN(N($G35)-N($Q35))+1)/2,"")</f>
        <v/>
      </c>
      <c r="I35" s="19"/>
      <c r="K35" s="317" t="s">
        <v>232</v>
      </c>
      <c r="L35" s="318"/>
      <c r="M35" s="134">
        <v>3</v>
      </c>
      <c r="N35" s="135"/>
      <c r="O35" s="136"/>
      <c r="P35" s="136"/>
      <c r="Q35" s="137" t="str">
        <f>IF(AND(ISBLANK(N35),ISBLANK(O35)),"",N35+O35)</f>
        <v/>
      </c>
      <c r="R35" s="138" t="str">
        <f>IF(ISNUMBER($H35),1-$H35,"")</f>
        <v/>
      </c>
      <c r="S35" s="19"/>
    </row>
    <row r="36" spans="1:19" ht="12.95" customHeight="1">
      <c r="A36" s="319"/>
      <c r="B36" s="320"/>
      <c r="C36" s="139">
        <v>4</v>
      </c>
      <c r="D36" s="140"/>
      <c r="E36" s="22"/>
      <c r="F36" s="22"/>
      <c r="G36" s="141" t="str">
        <f>IF(AND(ISBLANK(D36),ISBLANK(E36)),"",D36+E36)</f>
        <v/>
      </c>
      <c r="H36" s="142" t="str">
        <f>IF(OR(ISNUMBER($G36),ISNUMBER($Q36)),(SIGN(N($G36)-N($Q36))+1)/2,"")</f>
        <v/>
      </c>
      <c r="I36" s="311">
        <f>IF(ISNUMBER(H37),(SIGN(1000*($H37-$R37)+$G37-$Q37)+1)/2,"")</f>
        <v>0</v>
      </c>
      <c r="K36" s="319"/>
      <c r="L36" s="320"/>
      <c r="M36" s="139">
        <v>4</v>
      </c>
      <c r="N36" s="140"/>
      <c r="O36" s="22"/>
      <c r="P36" s="22"/>
      <c r="Q36" s="141" t="str">
        <f>IF(AND(ISBLANK(N36),ISBLANK(O36)),"",N36+O36)</f>
        <v/>
      </c>
      <c r="R36" s="142" t="str">
        <f>IF(ISNUMBER($H36),1-$H36,"")</f>
        <v/>
      </c>
      <c r="S36" s="311">
        <f>IF(ISNUMBER($I36),1-$I36,"")</f>
        <v>1</v>
      </c>
    </row>
    <row r="37" spans="1:19" ht="15.95" customHeight="1" thickBot="1">
      <c r="A37" s="321">
        <v>823</v>
      </c>
      <c r="B37" s="322"/>
      <c r="C37" s="143" t="s">
        <v>18</v>
      </c>
      <c r="D37" s="144">
        <f>IF(ISNUMBER($G37),SUM(D33:D36),"")</f>
        <v>240</v>
      </c>
      <c r="E37" s="145">
        <f>IF(ISNUMBER($G37),SUM(E33:E36),"")</f>
        <v>52</v>
      </c>
      <c r="F37" s="145">
        <f>IF(ISNUMBER($G37),SUM(F33:F36),"")</f>
        <v>30</v>
      </c>
      <c r="G37" s="146">
        <f>IF(SUM($G33:$G36)+SUM($Q33:$Q36)&gt;0,SUM(G33:G36),"")</f>
        <v>292</v>
      </c>
      <c r="H37" s="144">
        <f>IF(ISNUMBER($G37),SUM(H33:H36),"")</f>
        <v>0</v>
      </c>
      <c r="I37" s="312"/>
      <c r="K37" s="321">
        <v>5881</v>
      </c>
      <c r="L37" s="322"/>
      <c r="M37" s="143" t="s">
        <v>18</v>
      </c>
      <c r="N37" s="144">
        <f>IF(ISNUMBER($G37),SUM(N33:N36),"")</f>
        <v>280</v>
      </c>
      <c r="O37" s="145">
        <f>IF(ISNUMBER($G37),SUM(O33:O36),"")</f>
        <v>103</v>
      </c>
      <c r="P37" s="145">
        <f>IF(ISNUMBER($G37),SUM(P33:P36),"")</f>
        <v>14</v>
      </c>
      <c r="Q37" s="146">
        <f>IF(SUM($G33:$G36)+SUM($Q33:$Q36)&gt;0,SUM(Q33:Q36),"")</f>
        <v>383</v>
      </c>
      <c r="R37" s="144">
        <f>IF(ISNUMBER($G37),SUM(R33:R36),"")</f>
        <v>2</v>
      </c>
      <c r="S37" s="312"/>
    </row>
    <row r="38" spans="1:19" ht="5.0999999999999996" customHeight="1" thickBot="1"/>
    <row r="39" spans="1:19" ht="20.100000000000001" customHeight="1" thickBot="1">
      <c r="A39" s="147"/>
      <c r="B39" s="148"/>
      <c r="C39" s="149" t="s">
        <v>44</v>
      </c>
      <c r="D39" s="150">
        <f>IF(ISNUMBER($G39),SUM(D12,D17,D22,D27,D32,D37),"")</f>
        <v>1548</v>
      </c>
      <c r="E39" s="151">
        <f>IF(ISNUMBER($G39),SUM(E12,E17,E22,E27,E32,E37),"")</f>
        <v>524</v>
      </c>
      <c r="F39" s="151">
        <f>IF(ISNUMBER($G39),SUM(F12,F17,F22,F27,F32,F37),"")</f>
        <v>85</v>
      </c>
      <c r="G39" s="152">
        <f>IF(SUM($G$8:$G$37)+SUM($Q$8:$Q$37)&gt;0,SUM(G12,G17,G22,G27,G32,G37),"")</f>
        <v>2072</v>
      </c>
      <c r="H39" s="153">
        <f>IF(SUM($G$8:$G$37)+SUM($Q$8:$Q$37)&gt;0,SUM(H12,H17,H22,H27,H32,H37),"")</f>
        <v>6</v>
      </c>
      <c r="I39" s="154">
        <f>IF(ISNUMBER($G39),(SIGN($G39-$Q39)+1)/IF(COUNT(I$11,I$16,I$21,I$26,I$31,I$36)&gt;3,1,2),"")</f>
        <v>0</v>
      </c>
      <c r="K39" s="147"/>
      <c r="L39" s="148"/>
      <c r="M39" s="149" t="s">
        <v>44</v>
      </c>
      <c r="N39" s="150">
        <f>IF(ISNUMBER($G39),SUM(N12,N17,N22,N27,N32,N37),"")</f>
        <v>1602</v>
      </c>
      <c r="O39" s="151">
        <f>IF(ISNUMBER($G39),SUM(O12,O17,O22,O27,O32,O37),"")</f>
        <v>497</v>
      </c>
      <c r="P39" s="151">
        <f>IF(ISNUMBER($G39),SUM(P12,P17,P22,P27,P32,P37),"")</f>
        <v>109</v>
      </c>
      <c r="Q39" s="152">
        <f>IF(SUM($G$8:$G$37)+SUM($Q$8:$Q$37)&gt;0,SUM(Q12,Q17,Q22,Q27,Q32,Q37),"")</f>
        <v>2099</v>
      </c>
      <c r="R39" s="153">
        <f>IF(SUM($G$8:$G$37)+SUM($Q$8:$Q$37)&gt;0,SUM(R12,R17,R22,R27,R32,R37),"")</f>
        <v>6</v>
      </c>
      <c r="S39" s="154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50"/>
      <c r="B41" s="51" t="s">
        <v>45</v>
      </c>
      <c r="C41" s="353" t="s">
        <v>243</v>
      </c>
      <c r="D41" s="353"/>
      <c r="E41" s="353"/>
      <c r="G41" s="341" t="s">
        <v>47</v>
      </c>
      <c r="H41" s="341"/>
      <c r="I41" s="155">
        <f>IF(ISNUMBER(I$39),SUM(I11,I16,I21,I26,I31,I36,I39),"")</f>
        <v>4</v>
      </c>
      <c r="K41" s="50"/>
      <c r="L41" s="51" t="s">
        <v>45</v>
      </c>
      <c r="M41" s="353" t="s">
        <v>239</v>
      </c>
      <c r="N41" s="353"/>
      <c r="O41" s="353"/>
      <c r="Q41" s="341" t="s">
        <v>47</v>
      </c>
      <c r="R41" s="341"/>
      <c r="S41" s="155">
        <f>IF(ISNUMBER(S$39),SUM(S11,S16,S21,S26,S31,S36,S39),"")</f>
        <v>4</v>
      </c>
    </row>
    <row r="42" spans="1:19" ht="18" customHeight="1">
      <c r="A42" s="50"/>
      <c r="B42" s="51" t="s">
        <v>49</v>
      </c>
      <c r="C42" s="358"/>
      <c r="D42" s="358"/>
      <c r="E42" s="358"/>
      <c r="G42" s="156"/>
      <c r="H42" s="156"/>
      <c r="I42" s="156"/>
      <c r="K42" s="50"/>
      <c r="L42" s="51" t="s">
        <v>49</v>
      </c>
      <c r="M42" s="358"/>
      <c r="N42" s="358"/>
      <c r="O42" s="358"/>
      <c r="Q42" s="156"/>
      <c r="R42" s="156"/>
      <c r="S42" s="156"/>
    </row>
    <row r="43" spans="1:19" ht="20.100000000000001" customHeight="1">
      <c r="A43" s="51" t="s">
        <v>50</v>
      </c>
      <c r="B43" s="51" t="s">
        <v>51</v>
      </c>
      <c r="C43" s="356"/>
      <c r="D43" s="356"/>
      <c r="E43" s="356"/>
      <c r="F43" s="356"/>
      <c r="G43" s="356"/>
      <c r="H43" s="356"/>
      <c r="I43" s="51"/>
      <c r="J43" s="51"/>
      <c r="K43" s="51" t="s">
        <v>53</v>
      </c>
      <c r="L43" s="359"/>
      <c r="M43" s="359"/>
      <c r="O43" s="51" t="s">
        <v>49</v>
      </c>
      <c r="P43" s="356"/>
      <c r="Q43" s="356"/>
      <c r="R43" s="356"/>
      <c r="S43" s="356"/>
    </row>
    <row r="44" spans="1:19" ht="9.9499999999999993" customHeight="1">
      <c r="E44" s="50"/>
      <c r="H44" s="50"/>
    </row>
    <row r="45" spans="1:19" ht="30" customHeight="1">
      <c r="A45" s="57" t="str">
        <f>"Technické podmínky utkání:   " &amp; $B$3 &amp; IF(ISBLANK($B$3),""," – ") &amp; $L$3</f>
        <v>Technické podmínky utkání:   TJ Sokol Vršovice C – Meteor C</v>
      </c>
    </row>
    <row r="46" spans="1:19" ht="20.100000000000001" customHeight="1">
      <c r="B46" s="59" t="s">
        <v>197</v>
      </c>
      <c r="C46" s="345" t="s">
        <v>244</v>
      </c>
      <c r="D46" s="345"/>
      <c r="I46" s="59" t="s">
        <v>198</v>
      </c>
      <c r="J46" s="345">
        <v>20</v>
      </c>
      <c r="K46" s="345"/>
    </row>
    <row r="47" spans="1:19" ht="20.100000000000001" customHeight="1">
      <c r="B47" s="59" t="s">
        <v>199</v>
      </c>
      <c r="C47" s="346" t="s">
        <v>245</v>
      </c>
      <c r="D47" s="346"/>
      <c r="I47" s="59" t="s">
        <v>200</v>
      </c>
      <c r="J47" s="346">
        <v>5</v>
      </c>
      <c r="K47" s="346"/>
      <c r="P47" s="59" t="s">
        <v>201</v>
      </c>
      <c r="Q47" s="290">
        <v>43308</v>
      </c>
      <c r="R47" s="291"/>
      <c r="S47" s="291"/>
    </row>
    <row r="48" spans="1:19" ht="9.9499999999999993" customHeight="1"/>
    <row r="49" spans="1:19" ht="15" customHeight="1">
      <c r="A49" s="297" t="s">
        <v>63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9"/>
    </row>
    <row r="50" spans="1:19" ht="81" customHeight="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4"/>
    </row>
    <row r="51" spans="1:19" ht="5.0999999999999996" customHeight="1"/>
    <row r="52" spans="1:19" ht="15" customHeight="1">
      <c r="A52" s="297" t="s">
        <v>64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/>
    </row>
    <row r="53" spans="1:19" ht="6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21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21" customHeight="1">
      <c r="A55" s="65"/>
      <c r="B55" s="66" t="s">
        <v>65</v>
      </c>
      <c r="C55" s="67"/>
      <c r="D55" s="68"/>
      <c r="E55" s="66" t="s">
        <v>66</v>
      </c>
      <c r="F55" s="67"/>
      <c r="G55" s="67"/>
      <c r="H55" s="67"/>
      <c r="I55" s="68"/>
      <c r="J55" s="61"/>
      <c r="K55" s="69"/>
      <c r="L55" s="66" t="s">
        <v>65</v>
      </c>
      <c r="M55" s="67"/>
      <c r="N55" s="68"/>
      <c r="O55" s="66" t="s">
        <v>66</v>
      </c>
      <c r="P55" s="67"/>
      <c r="Q55" s="67"/>
      <c r="R55" s="67"/>
      <c r="S55" s="70"/>
    </row>
    <row r="56" spans="1:19" ht="21" customHeight="1">
      <c r="A56" s="71" t="s">
        <v>67</v>
      </c>
      <c r="B56" s="72" t="s">
        <v>68</v>
      </c>
      <c r="C56" s="73"/>
      <c r="D56" s="74" t="s">
        <v>69</v>
      </c>
      <c r="E56" s="72" t="s">
        <v>68</v>
      </c>
      <c r="F56" s="75"/>
      <c r="G56" s="75"/>
      <c r="H56" s="76"/>
      <c r="I56" s="74" t="s">
        <v>69</v>
      </c>
      <c r="J56" s="61"/>
      <c r="K56" s="77" t="s">
        <v>67</v>
      </c>
      <c r="L56" s="72" t="s">
        <v>68</v>
      </c>
      <c r="M56" s="73"/>
      <c r="N56" s="74" t="s">
        <v>69</v>
      </c>
      <c r="O56" s="72" t="s">
        <v>68</v>
      </c>
      <c r="P56" s="75"/>
      <c r="Q56" s="75"/>
      <c r="R56" s="76"/>
      <c r="S56" s="78" t="s">
        <v>69</v>
      </c>
    </row>
    <row r="57" spans="1:19" ht="21" customHeight="1">
      <c r="A57" s="79"/>
      <c r="B57" s="354"/>
      <c r="C57" s="355"/>
      <c r="D57" s="157"/>
      <c r="E57" s="354"/>
      <c r="F57" s="357"/>
      <c r="G57" s="357"/>
      <c r="H57" s="355"/>
      <c r="I57" s="157"/>
      <c r="J57" s="61"/>
      <c r="K57" s="81"/>
      <c r="L57" s="354"/>
      <c r="M57" s="355"/>
      <c r="N57" s="157"/>
      <c r="O57" s="354"/>
      <c r="P57" s="357"/>
      <c r="Q57" s="357"/>
      <c r="R57" s="355"/>
      <c r="S57" s="158"/>
    </row>
    <row r="58" spans="1:19" ht="21" customHeight="1">
      <c r="A58" s="79"/>
      <c r="B58" s="354"/>
      <c r="C58" s="355"/>
      <c r="D58" s="157"/>
      <c r="E58" s="354"/>
      <c r="F58" s="357"/>
      <c r="G58" s="357"/>
      <c r="H58" s="355"/>
      <c r="I58" s="157"/>
      <c r="J58" s="61"/>
      <c r="K58" s="81"/>
      <c r="L58" s="354"/>
      <c r="M58" s="355"/>
      <c r="N58" s="157"/>
      <c r="O58" s="354"/>
      <c r="P58" s="357"/>
      <c r="Q58" s="357"/>
      <c r="R58" s="355"/>
      <c r="S58" s="158"/>
    </row>
    <row r="59" spans="1:19" ht="12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5.0999999999999996" customHeight="1"/>
    <row r="61" spans="1:19" ht="15" customHeight="1">
      <c r="A61" s="347" t="s">
        <v>70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9"/>
    </row>
    <row r="62" spans="1:19" ht="81" customHeight="1">
      <c r="A62" s="350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2"/>
    </row>
    <row r="63" spans="1:19" ht="5.0999999999999996" customHeight="1"/>
    <row r="64" spans="1:19" ht="15" customHeight="1">
      <c r="A64" s="297" t="s">
        <v>71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9"/>
    </row>
    <row r="65" spans="1:19" ht="81" customHeight="1">
      <c r="A65" s="342" t="s">
        <v>246</v>
      </c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4"/>
    </row>
    <row r="66" spans="1:19" ht="30" customHeight="1">
      <c r="A66" s="159"/>
      <c r="B66" s="160" t="s">
        <v>203</v>
      </c>
      <c r="C66" s="309"/>
      <c r="D66" s="309"/>
      <c r="E66" s="309"/>
      <c r="F66" s="309"/>
      <c r="G66" s="309"/>
      <c r="H66" s="309"/>
    </row>
  </sheetData>
  <sheetProtection password="FC6B" sheet="1" objects="1" scenarios="1"/>
  <dataConsolidate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3:I3"/>
    <mergeCell ref="L3:S3"/>
    <mergeCell ref="B1:C2"/>
    <mergeCell ref="D1:I1"/>
    <mergeCell ref="L1:N1"/>
    <mergeCell ref="O1:P1"/>
    <mergeCell ref="Q1:S1"/>
  </mergeCells>
  <dataValidations count="5">
    <dataValidation type="date" allowBlank="1" showInputMessage="1" showErrorMessage="1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">
      <formula1>0</formula1>
      <formula2>25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sqref="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">
      <formula1>0</formula1>
      <formula2>225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fitToHeight="2" orientation="landscape" r:id="rId1"/>
  <headerFooter alignWithMargins="0"/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66"/>
  <sheetViews>
    <sheetView showGridLines="0" showRowColHeaders="0" workbookViewId="0">
      <selection activeCell="Q1" sqref="Q1:S1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16384" width="9.140625" style="1"/>
  </cols>
  <sheetData>
    <row r="1" spans="1:19" ht="26.25">
      <c r="B1" s="339" t="s">
        <v>169</v>
      </c>
      <c r="C1" s="339"/>
      <c r="D1" s="240" t="s">
        <v>1</v>
      </c>
      <c r="E1" s="240"/>
      <c r="F1" s="240"/>
      <c r="G1" s="240"/>
      <c r="H1" s="240"/>
      <c r="I1" s="240"/>
      <c r="K1" s="180" t="s">
        <v>170</v>
      </c>
      <c r="L1" s="335" t="s">
        <v>519</v>
      </c>
      <c r="M1" s="335"/>
      <c r="N1" s="335"/>
      <c r="O1" s="242" t="s">
        <v>172</v>
      </c>
      <c r="P1" s="242"/>
      <c r="Q1" s="336" t="s">
        <v>518</v>
      </c>
      <c r="R1" s="336"/>
      <c r="S1" s="336"/>
    </row>
    <row r="2" spans="1:19" ht="6" customHeight="1" thickBot="1">
      <c r="B2" s="340"/>
      <c r="C2" s="340"/>
    </row>
    <row r="3" spans="1:19" ht="20.100000000000001" customHeight="1" thickBot="1">
      <c r="A3" s="124" t="s">
        <v>5</v>
      </c>
      <c r="B3" s="332" t="s">
        <v>517</v>
      </c>
      <c r="C3" s="333"/>
      <c r="D3" s="333"/>
      <c r="E3" s="333"/>
      <c r="F3" s="333"/>
      <c r="G3" s="333"/>
      <c r="H3" s="333"/>
      <c r="I3" s="334"/>
      <c r="K3" s="124" t="s">
        <v>7</v>
      </c>
      <c r="L3" s="332" t="s">
        <v>516</v>
      </c>
      <c r="M3" s="333"/>
      <c r="N3" s="333"/>
      <c r="O3" s="333"/>
      <c r="P3" s="333"/>
      <c r="Q3" s="333"/>
      <c r="R3" s="333"/>
      <c r="S3" s="334"/>
    </row>
    <row r="4" spans="1:19" ht="5.0999999999999996" customHeight="1" thickBot="1"/>
    <row r="5" spans="1:19" ht="12.95" customHeight="1">
      <c r="A5" s="326" t="s">
        <v>9</v>
      </c>
      <c r="B5" s="327"/>
      <c r="C5" s="330" t="s">
        <v>10</v>
      </c>
      <c r="D5" s="323" t="s">
        <v>11</v>
      </c>
      <c r="E5" s="324"/>
      <c r="F5" s="324"/>
      <c r="G5" s="325"/>
      <c r="H5" s="337" t="s">
        <v>13</v>
      </c>
      <c r="I5" s="338"/>
      <c r="K5" s="326" t="s">
        <v>9</v>
      </c>
      <c r="L5" s="327"/>
      <c r="M5" s="330" t="s">
        <v>10</v>
      </c>
      <c r="N5" s="323" t="s">
        <v>11</v>
      </c>
      <c r="O5" s="324"/>
      <c r="P5" s="324"/>
      <c r="Q5" s="325"/>
      <c r="R5" s="337" t="s">
        <v>13</v>
      </c>
      <c r="S5" s="338"/>
    </row>
    <row r="6" spans="1:19" ht="12.95" customHeight="1" thickBot="1">
      <c r="A6" s="328" t="s">
        <v>14</v>
      </c>
      <c r="B6" s="329"/>
      <c r="C6" s="331"/>
      <c r="D6" s="125" t="s">
        <v>15</v>
      </c>
      <c r="E6" s="126" t="s">
        <v>16</v>
      </c>
      <c r="F6" s="126" t="s">
        <v>17</v>
      </c>
      <c r="G6" s="127" t="s">
        <v>18</v>
      </c>
      <c r="H6" s="128" t="s">
        <v>12</v>
      </c>
      <c r="I6" s="129" t="s">
        <v>20</v>
      </c>
      <c r="K6" s="328" t="s">
        <v>14</v>
      </c>
      <c r="L6" s="329"/>
      <c r="M6" s="331"/>
      <c r="N6" s="125" t="s">
        <v>15</v>
      </c>
      <c r="O6" s="126" t="s">
        <v>16</v>
      </c>
      <c r="P6" s="126" t="s">
        <v>17</v>
      </c>
      <c r="Q6" s="127" t="s">
        <v>18</v>
      </c>
      <c r="R6" s="128" t="s">
        <v>12</v>
      </c>
      <c r="S6" s="129" t="s">
        <v>20</v>
      </c>
    </row>
    <row r="7" spans="1:19" ht="5.0999999999999996" customHeight="1" thickBot="1">
      <c r="A7" s="12"/>
      <c r="B7" s="12"/>
      <c r="K7" s="12"/>
      <c r="L7" s="12"/>
    </row>
    <row r="8" spans="1:19" ht="12.95" customHeight="1">
      <c r="A8" s="313" t="s">
        <v>515</v>
      </c>
      <c r="B8" s="314"/>
      <c r="C8" s="130">
        <v>1</v>
      </c>
      <c r="D8" s="131">
        <v>125</v>
      </c>
      <c r="E8" s="39">
        <v>45</v>
      </c>
      <c r="F8" s="39">
        <v>4</v>
      </c>
      <c r="G8" s="132">
        <f>IF(AND(ISBLANK(D8),ISBLANK(E8)),"",D8+E8)</f>
        <v>170</v>
      </c>
      <c r="H8" s="133">
        <f>IF(OR(ISNUMBER($G8),ISNUMBER($Q8)),(SIGN(N($G8)-N($Q8))+1)/2,"")</f>
        <v>1</v>
      </c>
      <c r="I8" s="19"/>
      <c r="K8" s="313" t="s">
        <v>514</v>
      </c>
      <c r="L8" s="314"/>
      <c r="M8" s="130">
        <v>1</v>
      </c>
      <c r="N8" s="131">
        <v>119</v>
      </c>
      <c r="O8" s="39">
        <v>35</v>
      </c>
      <c r="P8" s="39">
        <v>8</v>
      </c>
      <c r="Q8" s="132">
        <f>IF(AND(ISBLANK(N8),ISBLANK(O8)),"",N8+O8)</f>
        <v>154</v>
      </c>
      <c r="R8" s="133">
        <f>IF(ISNUMBER($H8),1-$H8,"")</f>
        <v>0</v>
      </c>
      <c r="S8" s="19"/>
    </row>
    <row r="9" spans="1:19" ht="12.95" customHeight="1">
      <c r="A9" s="315"/>
      <c r="B9" s="316"/>
      <c r="C9" s="134">
        <v>2</v>
      </c>
      <c r="D9" s="135">
        <v>130</v>
      </c>
      <c r="E9" s="136">
        <v>52</v>
      </c>
      <c r="F9" s="136">
        <v>6</v>
      </c>
      <c r="G9" s="137">
        <f>IF(AND(ISBLANK(D9),ISBLANK(E9)),"",D9+E9)</f>
        <v>182</v>
      </c>
      <c r="H9" s="138">
        <f>IF(OR(ISNUMBER($G9),ISNUMBER($Q9)),(SIGN(N($G9)-N($Q9))+1)/2,"")</f>
        <v>1</v>
      </c>
      <c r="I9" s="19"/>
      <c r="K9" s="315"/>
      <c r="L9" s="316"/>
      <c r="M9" s="134">
        <v>2</v>
      </c>
      <c r="N9" s="135">
        <v>127</v>
      </c>
      <c r="O9" s="136">
        <v>36</v>
      </c>
      <c r="P9" s="136">
        <v>8</v>
      </c>
      <c r="Q9" s="137">
        <f>IF(AND(ISBLANK(N9),ISBLANK(O9)),"",N9+O9)</f>
        <v>163</v>
      </c>
      <c r="R9" s="138">
        <f>IF(ISNUMBER($H9),1-$H9,"")</f>
        <v>0</v>
      </c>
      <c r="S9" s="19"/>
    </row>
    <row r="10" spans="1:19" ht="12.95" customHeight="1" thickBot="1">
      <c r="A10" s="372" t="s">
        <v>43</v>
      </c>
      <c r="B10" s="318"/>
      <c r="C10" s="134">
        <v>3</v>
      </c>
      <c r="D10" s="135"/>
      <c r="E10" s="136"/>
      <c r="F10" s="136"/>
      <c r="G10" s="137" t="str">
        <f>IF(AND(ISBLANK(D10),ISBLANK(E10)),"",D10+E10)</f>
        <v/>
      </c>
      <c r="H10" s="138" t="str">
        <f>IF(OR(ISNUMBER($G10),ISNUMBER($Q10)),(SIGN(N($G10)-N($Q10))+1)/2,"")</f>
        <v/>
      </c>
      <c r="I10" s="19"/>
      <c r="K10" s="372" t="s">
        <v>232</v>
      </c>
      <c r="L10" s="318"/>
      <c r="M10" s="134">
        <v>3</v>
      </c>
      <c r="N10" s="135"/>
      <c r="O10" s="136"/>
      <c r="P10" s="136"/>
      <c r="Q10" s="137" t="str">
        <f>IF(AND(ISBLANK(N10),ISBLANK(O10)),"",N10+O10)</f>
        <v/>
      </c>
      <c r="R10" s="138" t="str">
        <f>IF(ISNUMBER($H10),1-$H10,"")</f>
        <v/>
      </c>
      <c r="S10" s="19"/>
    </row>
    <row r="11" spans="1:19" ht="12.95" customHeight="1">
      <c r="A11" s="319"/>
      <c r="B11" s="320"/>
      <c r="C11" s="139">
        <v>4</v>
      </c>
      <c r="D11" s="140"/>
      <c r="E11" s="22"/>
      <c r="F11" s="22"/>
      <c r="G11" s="141" t="str">
        <f>IF(AND(ISBLANK(D11),ISBLANK(E11)),"",D11+E11)</f>
        <v/>
      </c>
      <c r="H11" s="142" t="str">
        <f>IF(OR(ISNUMBER($G11),ISNUMBER($Q11)),(SIGN(N($G11)-N($Q11))+1)/2,"")</f>
        <v/>
      </c>
      <c r="I11" s="311">
        <f>IF(ISNUMBER(H12),(SIGN(1000*($H12-$R12)+$G12-$Q12)+1)/2,"")</f>
        <v>1</v>
      </c>
      <c r="K11" s="319"/>
      <c r="L11" s="320"/>
      <c r="M11" s="139">
        <v>4</v>
      </c>
      <c r="N11" s="140"/>
      <c r="O11" s="22"/>
      <c r="P11" s="22"/>
      <c r="Q11" s="141" t="str">
        <f>IF(AND(ISBLANK(N11),ISBLANK(O11)),"",N11+O11)</f>
        <v/>
      </c>
      <c r="R11" s="142" t="str">
        <f>IF(ISNUMBER($H11),1-$H11,"")</f>
        <v/>
      </c>
      <c r="S11" s="311">
        <f>IF(ISNUMBER($I11),1-$I11,"")</f>
        <v>0</v>
      </c>
    </row>
    <row r="12" spans="1:19" ht="15.95" customHeight="1" thickBot="1">
      <c r="A12" s="373" t="s">
        <v>513</v>
      </c>
      <c r="B12" s="322"/>
      <c r="C12" s="143" t="s">
        <v>18</v>
      </c>
      <c r="D12" s="144">
        <f>IF(ISNUMBER($G12),SUM(D8:D11),"")</f>
        <v>255</v>
      </c>
      <c r="E12" s="145">
        <f>IF(ISNUMBER($G12),SUM(E8:E11),"")</f>
        <v>97</v>
      </c>
      <c r="F12" s="145">
        <f>IF(ISNUMBER($G12),SUM(F8:F11),"")</f>
        <v>10</v>
      </c>
      <c r="G12" s="146">
        <f>IF(SUM($G8:$G11)+SUM($Q8:$Q11)&gt;0,SUM(G8:G11),"")</f>
        <v>352</v>
      </c>
      <c r="H12" s="144">
        <f>IF(ISNUMBER($G12),SUM(H8:H11),"")</f>
        <v>2</v>
      </c>
      <c r="I12" s="312"/>
      <c r="K12" s="373" t="s">
        <v>512</v>
      </c>
      <c r="L12" s="322"/>
      <c r="M12" s="143" t="s">
        <v>18</v>
      </c>
      <c r="N12" s="144">
        <f>IF(ISNUMBER($G12),SUM(N8:N11),"")</f>
        <v>246</v>
      </c>
      <c r="O12" s="145">
        <f>IF(ISNUMBER($G12),SUM(O8:O11),"")</f>
        <v>71</v>
      </c>
      <c r="P12" s="145">
        <f>IF(ISNUMBER($G12),SUM(P8:P11),"")</f>
        <v>16</v>
      </c>
      <c r="Q12" s="146">
        <f>IF(SUM($G8:$G11)+SUM($Q8:$Q11)&gt;0,SUM(Q8:Q11),"")</f>
        <v>317</v>
      </c>
      <c r="R12" s="144">
        <f>IF(ISNUMBER($G12),SUM(R8:R11),"")</f>
        <v>0</v>
      </c>
      <c r="S12" s="312"/>
    </row>
    <row r="13" spans="1:19" ht="12.95" customHeight="1">
      <c r="A13" s="313" t="s">
        <v>511</v>
      </c>
      <c r="B13" s="314"/>
      <c r="C13" s="130">
        <v>1</v>
      </c>
      <c r="D13" s="131">
        <v>131</v>
      </c>
      <c r="E13" s="39">
        <v>26</v>
      </c>
      <c r="F13" s="39">
        <v>11</v>
      </c>
      <c r="G13" s="132">
        <f>IF(AND(ISBLANK(D13),ISBLANK(E13)),"",D13+E13)</f>
        <v>157</v>
      </c>
      <c r="H13" s="133">
        <f>IF(OR(ISNUMBER($G13),ISNUMBER($Q13)),(SIGN(N($G13)-N($Q13))+1)/2,"")</f>
        <v>0</v>
      </c>
      <c r="I13" s="19"/>
      <c r="K13" s="313" t="s">
        <v>510</v>
      </c>
      <c r="L13" s="314"/>
      <c r="M13" s="130">
        <v>1</v>
      </c>
      <c r="N13" s="131">
        <v>143</v>
      </c>
      <c r="O13" s="39">
        <v>54</v>
      </c>
      <c r="P13" s="39">
        <v>8</v>
      </c>
      <c r="Q13" s="132">
        <f>IF(AND(ISBLANK(N13),ISBLANK(O13)),"",N13+O13)</f>
        <v>197</v>
      </c>
      <c r="R13" s="133">
        <f>IF(ISNUMBER($H13),1-$H13,"")</f>
        <v>1</v>
      </c>
      <c r="S13" s="19"/>
    </row>
    <row r="14" spans="1:19" ht="12.95" customHeight="1">
      <c r="A14" s="315"/>
      <c r="B14" s="316"/>
      <c r="C14" s="134">
        <v>2</v>
      </c>
      <c r="D14" s="135">
        <v>132</v>
      </c>
      <c r="E14" s="136">
        <v>52</v>
      </c>
      <c r="F14" s="136">
        <v>3</v>
      </c>
      <c r="G14" s="137">
        <f>IF(AND(ISBLANK(D14),ISBLANK(E14)),"",D14+E14)</f>
        <v>184</v>
      </c>
      <c r="H14" s="138">
        <f>IF(OR(ISNUMBER($G14),ISNUMBER($Q14)),(SIGN(N($G14)-N($Q14))+1)/2,"")</f>
        <v>1</v>
      </c>
      <c r="I14" s="19"/>
      <c r="K14" s="315"/>
      <c r="L14" s="316"/>
      <c r="M14" s="134">
        <v>2</v>
      </c>
      <c r="N14" s="135">
        <v>118</v>
      </c>
      <c r="O14" s="136">
        <v>51</v>
      </c>
      <c r="P14" s="136">
        <v>4</v>
      </c>
      <c r="Q14" s="137">
        <f>IF(AND(ISBLANK(N14),ISBLANK(O14)),"",N14+O14)</f>
        <v>169</v>
      </c>
      <c r="R14" s="138">
        <f>IF(ISNUMBER($H14),1-$H14,"")</f>
        <v>0</v>
      </c>
      <c r="S14" s="19"/>
    </row>
    <row r="15" spans="1:19" ht="12.95" customHeight="1" thickBot="1">
      <c r="A15" s="372" t="s">
        <v>328</v>
      </c>
      <c r="B15" s="318"/>
      <c r="C15" s="134">
        <v>3</v>
      </c>
      <c r="D15" s="135"/>
      <c r="E15" s="136"/>
      <c r="F15" s="136"/>
      <c r="G15" s="137" t="str">
        <f>IF(AND(ISBLANK(D15),ISBLANK(E15)),"",D15+E15)</f>
        <v/>
      </c>
      <c r="H15" s="138" t="str">
        <f>IF(OR(ISNUMBER($G15),ISNUMBER($Q15)),(SIGN(N($G15)-N($Q15))+1)/2,"")</f>
        <v/>
      </c>
      <c r="I15" s="19"/>
      <c r="K15" s="372" t="s">
        <v>209</v>
      </c>
      <c r="L15" s="318"/>
      <c r="M15" s="134">
        <v>3</v>
      </c>
      <c r="N15" s="135"/>
      <c r="O15" s="136"/>
      <c r="P15" s="136"/>
      <c r="Q15" s="137" t="str">
        <f>IF(AND(ISBLANK(N15),ISBLANK(O15)),"",N15+O15)</f>
        <v/>
      </c>
      <c r="R15" s="138" t="str">
        <f>IF(ISNUMBER($H15),1-$H15,"")</f>
        <v/>
      </c>
      <c r="S15" s="19"/>
    </row>
    <row r="16" spans="1:19" ht="12.95" customHeight="1">
      <c r="A16" s="319"/>
      <c r="B16" s="320"/>
      <c r="C16" s="139">
        <v>4</v>
      </c>
      <c r="D16" s="140"/>
      <c r="E16" s="22"/>
      <c r="F16" s="22"/>
      <c r="G16" s="141" t="str">
        <f>IF(AND(ISBLANK(D16),ISBLANK(E16)),"",D16+E16)</f>
        <v/>
      </c>
      <c r="H16" s="142" t="str">
        <f>IF(OR(ISNUMBER($G16),ISNUMBER($Q16)),(SIGN(N($G16)-N($Q16))+1)/2,"")</f>
        <v/>
      </c>
      <c r="I16" s="311">
        <f>IF(ISNUMBER(H17),(SIGN(1000*($H17-$R17)+$G17-$Q17)+1)/2,"")</f>
        <v>0</v>
      </c>
      <c r="K16" s="319"/>
      <c r="L16" s="320"/>
      <c r="M16" s="139">
        <v>4</v>
      </c>
      <c r="N16" s="140"/>
      <c r="O16" s="22"/>
      <c r="P16" s="22"/>
      <c r="Q16" s="141" t="str">
        <f>IF(AND(ISBLANK(N16),ISBLANK(O16)),"",N16+O16)</f>
        <v/>
      </c>
      <c r="R16" s="142" t="str">
        <f>IF(ISNUMBER($H16),1-$H16,"")</f>
        <v/>
      </c>
      <c r="S16" s="311">
        <f>IF(ISNUMBER($I16),1-$I16,"")</f>
        <v>1</v>
      </c>
    </row>
    <row r="17" spans="1:19" ht="15.95" customHeight="1" thickBot="1">
      <c r="A17" s="373" t="s">
        <v>509</v>
      </c>
      <c r="B17" s="322"/>
      <c r="C17" s="143" t="s">
        <v>18</v>
      </c>
      <c r="D17" s="144">
        <f>IF(ISNUMBER($G17),SUM(D13:D16),"")</f>
        <v>263</v>
      </c>
      <c r="E17" s="145">
        <f>IF(ISNUMBER($G17),SUM(E13:E16),"")</f>
        <v>78</v>
      </c>
      <c r="F17" s="145">
        <f>IF(ISNUMBER($G17),SUM(F13:F16),"")</f>
        <v>14</v>
      </c>
      <c r="G17" s="146">
        <f>IF(SUM($G13:$G16)+SUM($Q13:$Q16)&gt;0,SUM(G13:G16),"")</f>
        <v>341</v>
      </c>
      <c r="H17" s="144">
        <f>IF(ISNUMBER($G17),SUM(H13:H16),"")</f>
        <v>1</v>
      </c>
      <c r="I17" s="312"/>
      <c r="K17" s="373" t="s">
        <v>508</v>
      </c>
      <c r="L17" s="322"/>
      <c r="M17" s="143" t="s">
        <v>18</v>
      </c>
      <c r="N17" s="144">
        <f>IF(ISNUMBER($G17),SUM(N13:N16),"")</f>
        <v>261</v>
      </c>
      <c r="O17" s="145">
        <f>IF(ISNUMBER($G17),SUM(O13:O16),"")</f>
        <v>105</v>
      </c>
      <c r="P17" s="145">
        <f>IF(ISNUMBER($G17),SUM(P13:P16),"")</f>
        <v>12</v>
      </c>
      <c r="Q17" s="146">
        <f>IF(SUM($G13:$G16)+SUM($Q13:$Q16)&gt;0,SUM(Q13:Q16),"")</f>
        <v>366</v>
      </c>
      <c r="R17" s="144">
        <f>IF(ISNUMBER($G17),SUM(R13:R16),"")</f>
        <v>1</v>
      </c>
      <c r="S17" s="312"/>
    </row>
    <row r="18" spans="1:19" ht="12.95" customHeight="1">
      <c r="A18" s="313" t="s">
        <v>507</v>
      </c>
      <c r="B18" s="314"/>
      <c r="C18" s="130">
        <v>1</v>
      </c>
      <c r="D18" s="131">
        <v>138</v>
      </c>
      <c r="E18" s="39">
        <v>52</v>
      </c>
      <c r="F18" s="39">
        <v>8</v>
      </c>
      <c r="G18" s="132">
        <f>IF(AND(ISBLANK(D18),ISBLANK(E18)),"",D18+E18)</f>
        <v>190</v>
      </c>
      <c r="H18" s="133">
        <f>IF(OR(ISNUMBER($G18),ISNUMBER($Q18)),(SIGN(N($G18)-N($Q18))+1)/2,"")</f>
        <v>0</v>
      </c>
      <c r="I18" s="19"/>
      <c r="K18" s="313" t="s">
        <v>506</v>
      </c>
      <c r="L18" s="314"/>
      <c r="M18" s="130">
        <v>1</v>
      </c>
      <c r="N18" s="131">
        <v>137</v>
      </c>
      <c r="O18" s="39">
        <v>72</v>
      </c>
      <c r="P18" s="39">
        <v>2</v>
      </c>
      <c r="Q18" s="132">
        <f>IF(AND(ISBLANK(N18),ISBLANK(O18)),"",N18+O18)</f>
        <v>209</v>
      </c>
      <c r="R18" s="133">
        <f>IF(ISNUMBER($H18),1-$H18,"")</f>
        <v>1</v>
      </c>
      <c r="S18" s="19"/>
    </row>
    <row r="19" spans="1:19" ht="12.95" customHeight="1">
      <c r="A19" s="315"/>
      <c r="B19" s="316"/>
      <c r="C19" s="134">
        <v>2</v>
      </c>
      <c r="D19" s="135">
        <v>147</v>
      </c>
      <c r="E19" s="136">
        <v>44</v>
      </c>
      <c r="F19" s="136">
        <v>8</v>
      </c>
      <c r="G19" s="137">
        <f>IF(AND(ISBLANK(D19),ISBLANK(E19)),"",D19+E19)</f>
        <v>191</v>
      </c>
      <c r="H19" s="138">
        <f>IF(OR(ISNUMBER($G19),ISNUMBER($Q19)),(SIGN(N($G19)-N($Q19))+1)/2,"")</f>
        <v>1</v>
      </c>
      <c r="I19" s="19"/>
      <c r="K19" s="315"/>
      <c r="L19" s="316"/>
      <c r="M19" s="134">
        <v>2</v>
      </c>
      <c r="N19" s="135">
        <v>115</v>
      </c>
      <c r="O19" s="136">
        <v>51</v>
      </c>
      <c r="P19" s="136">
        <v>9</v>
      </c>
      <c r="Q19" s="137">
        <f>IF(AND(ISBLANK(N19),ISBLANK(O19)),"",N19+O19)</f>
        <v>166</v>
      </c>
      <c r="R19" s="138">
        <f>IF(ISNUMBER($H19),1-$H19,"")</f>
        <v>0</v>
      </c>
      <c r="S19" s="19"/>
    </row>
    <row r="20" spans="1:19" ht="12.95" customHeight="1" thickBot="1">
      <c r="A20" s="372" t="s">
        <v>340</v>
      </c>
      <c r="B20" s="318"/>
      <c r="C20" s="134">
        <v>3</v>
      </c>
      <c r="D20" s="135"/>
      <c r="E20" s="136"/>
      <c r="F20" s="136"/>
      <c r="G20" s="137" t="str">
        <f>IF(AND(ISBLANK(D20),ISBLANK(E20)),"",D20+E20)</f>
        <v/>
      </c>
      <c r="H20" s="138" t="str">
        <f>IF(OR(ISNUMBER($G20),ISNUMBER($Q20)),(SIGN(N($G20)-N($Q20))+1)/2,"")</f>
        <v/>
      </c>
      <c r="I20" s="19"/>
      <c r="K20" s="372" t="s">
        <v>38</v>
      </c>
      <c r="L20" s="318"/>
      <c r="M20" s="134">
        <v>3</v>
      </c>
      <c r="N20" s="135"/>
      <c r="O20" s="136"/>
      <c r="P20" s="136"/>
      <c r="Q20" s="137" t="str">
        <f>IF(AND(ISBLANK(N20),ISBLANK(O20)),"",N20+O20)</f>
        <v/>
      </c>
      <c r="R20" s="138" t="str">
        <f>IF(ISNUMBER($H20),1-$H20,"")</f>
        <v/>
      </c>
      <c r="S20" s="19"/>
    </row>
    <row r="21" spans="1:19" ht="12.95" customHeight="1">
      <c r="A21" s="319"/>
      <c r="B21" s="320"/>
      <c r="C21" s="139">
        <v>4</v>
      </c>
      <c r="D21" s="140"/>
      <c r="E21" s="22"/>
      <c r="F21" s="22"/>
      <c r="G21" s="141" t="str">
        <f>IF(AND(ISBLANK(D21),ISBLANK(E21)),"",D21+E21)</f>
        <v/>
      </c>
      <c r="H21" s="142" t="str">
        <f>IF(OR(ISNUMBER($G21),ISNUMBER($Q21)),(SIGN(N($G21)-N($Q21))+1)/2,"")</f>
        <v/>
      </c>
      <c r="I21" s="311">
        <f>IF(ISNUMBER(H22),(SIGN(1000*($H22-$R22)+$G22-$Q22)+1)/2,"")</f>
        <v>1</v>
      </c>
      <c r="K21" s="319"/>
      <c r="L21" s="320"/>
      <c r="M21" s="139">
        <v>4</v>
      </c>
      <c r="N21" s="140"/>
      <c r="O21" s="22"/>
      <c r="P21" s="22"/>
      <c r="Q21" s="141" t="str">
        <f>IF(AND(ISBLANK(N21),ISBLANK(O21)),"",N21+O21)</f>
        <v/>
      </c>
      <c r="R21" s="142" t="str">
        <f>IF(ISNUMBER($H21),1-$H21,"")</f>
        <v/>
      </c>
      <c r="S21" s="311">
        <f>IF(ISNUMBER($I21),1-$I21,"")</f>
        <v>0</v>
      </c>
    </row>
    <row r="22" spans="1:19" ht="15.95" customHeight="1" thickBot="1">
      <c r="A22" s="373" t="s">
        <v>505</v>
      </c>
      <c r="B22" s="322"/>
      <c r="C22" s="143" t="s">
        <v>18</v>
      </c>
      <c r="D22" s="144">
        <f>IF(ISNUMBER($G22),SUM(D18:D21),"")</f>
        <v>285</v>
      </c>
      <c r="E22" s="145">
        <f>IF(ISNUMBER($G22),SUM(E18:E21),"")</f>
        <v>96</v>
      </c>
      <c r="F22" s="145">
        <f>IF(ISNUMBER($G22),SUM(F18:F21),"")</f>
        <v>16</v>
      </c>
      <c r="G22" s="146">
        <f>IF(SUM($G18:$G21)+SUM($Q18:$Q21)&gt;0,SUM(G18:G21),"")</f>
        <v>381</v>
      </c>
      <c r="H22" s="144">
        <f>IF(ISNUMBER($G22),SUM(H18:H21),"")</f>
        <v>1</v>
      </c>
      <c r="I22" s="312"/>
      <c r="K22" s="373" t="s">
        <v>504</v>
      </c>
      <c r="L22" s="322"/>
      <c r="M22" s="143" t="s">
        <v>18</v>
      </c>
      <c r="N22" s="144">
        <f>IF(ISNUMBER($G22),SUM(N18:N21),"")</f>
        <v>252</v>
      </c>
      <c r="O22" s="145">
        <f>IF(ISNUMBER($G22),SUM(O18:O21),"")</f>
        <v>123</v>
      </c>
      <c r="P22" s="145">
        <f>IF(ISNUMBER($G22),SUM(P18:P21),"")</f>
        <v>11</v>
      </c>
      <c r="Q22" s="146">
        <f>IF(SUM($G18:$G21)+SUM($Q18:$Q21)&gt;0,SUM(Q18:Q21),"")</f>
        <v>375</v>
      </c>
      <c r="R22" s="144">
        <f>IF(ISNUMBER($G22),SUM(R18:R21),"")</f>
        <v>1</v>
      </c>
      <c r="S22" s="312"/>
    </row>
    <row r="23" spans="1:19" ht="12.95" customHeight="1">
      <c r="A23" s="313" t="s">
        <v>503</v>
      </c>
      <c r="B23" s="314"/>
      <c r="C23" s="130">
        <v>1</v>
      </c>
      <c r="D23" s="131">
        <v>140</v>
      </c>
      <c r="E23" s="39">
        <v>69</v>
      </c>
      <c r="F23" s="39">
        <v>3</v>
      </c>
      <c r="G23" s="132">
        <f>IF(AND(ISBLANK(D23),ISBLANK(E23)),"",D23+E23)</f>
        <v>209</v>
      </c>
      <c r="H23" s="133">
        <f>IF(OR(ISNUMBER($G23),ISNUMBER($Q23)),(SIGN(N($G23)-N($Q23))+1)/2,"")</f>
        <v>1</v>
      </c>
      <c r="I23" s="19"/>
      <c r="K23" s="313" t="s">
        <v>502</v>
      </c>
      <c r="L23" s="314"/>
      <c r="M23" s="130">
        <v>1</v>
      </c>
      <c r="N23" s="131">
        <v>153</v>
      </c>
      <c r="O23" s="39">
        <v>54</v>
      </c>
      <c r="P23" s="39">
        <v>6</v>
      </c>
      <c r="Q23" s="132">
        <f>IF(AND(ISBLANK(N23),ISBLANK(O23)),"",N23+O23)</f>
        <v>207</v>
      </c>
      <c r="R23" s="133">
        <f>IF(ISNUMBER($H23),1-$H23,"")</f>
        <v>0</v>
      </c>
      <c r="S23" s="19"/>
    </row>
    <row r="24" spans="1:19" ht="12.95" customHeight="1">
      <c r="A24" s="315"/>
      <c r="B24" s="316"/>
      <c r="C24" s="134">
        <v>2</v>
      </c>
      <c r="D24" s="135">
        <v>132</v>
      </c>
      <c r="E24" s="136">
        <v>62</v>
      </c>
      <c r="F24" s="136">
        <v>7</v>
      </c>
      <c r="G24" s="137">
        <f>IF(AND(ISBLANK(D24),ISBLANK(E24)),"",D24+E24)</f>
        <v>194</v>
      </c>
      <c r="H24" s="138">
        <f>IF(OR(ISNUMBER($G24),ISNUMBER($Q24)),(SIGN(N($G24)-N($Q24))+1)/2,"")</f>
        <v>1</v>
      </c>
      <c r="I24" s="19"/>
      <c r="K24" s="315"/>
      <c r="L24" s="316"/>
      <c r="M24" s="134">
        <v>2</v>
      </c>
      <c r="N24" s="135">
        <v>133</v>
      </c>
      <c r="O24" s="136">
        <v>60</v>
      </c>
      <c r="P24" s="136">
        <v>4</v>
      </c>
      <c r="Q24" s="137">
        <f>IF(AND(ISBLANK(N24),ISBLANK(O24)),"",N24+O24)</f>
        <v>193</v>
      </c>
      <c r="R24" s="138">
        <f>IF(ISNUMBER($H24),1-$H24,"")</f>
        <v>0</v>
      </c>
      <c r="S24" s="19"/>
    </row>
    <row r="25" spans="1:19" ht="12.95" customHeight="1" thickBot="1">
      <c r="A25" s="372" t="s">
        <v>333</v>
      </c>
      <c r="B25" s="318"/>
      <c r="C25" s="134">
        <v>3</v>
      </c>
      <c r="D25" s="135"/>
      <c r="E25" s="136"/>
      <c r="F25" s="136"/>
      <c r="G25" s="137" t="str">
        <f>IF(AND(ISBLANK(D25),ISBLANK(E25)),"",D25+E25)</f>
        <v/>
      </c>
      <c r="H25" s="138" t="str">
        <f>IF(OR(ISNUMBER($G25),ISNUMBER($Q25)),(SIGN(N($G25)-N($Q25))+1)/2,"")</f>
        <v/>
      </c>
      <c r="I25" s="19"/>
      <c r="K25" s="372" t="s">
        <v>376</v>
      </c>
      <c r="L25" s="318"/>
      <c r="M25" s="134">
        <v>3</v>
      </c>
      <c r="N25" s="135"/>
      <c r="O25" s="136"/>
      <c r="P25" s="136"/>
      <c r="Q25" s="137" t="str">
        <f>IF(AND(ISBLANK(N25),ISBLANK(O25)),"",N25+O25)</f>
        <v/>
      </c>
      <c r="R25" s="138" t="str">
        <f>IF(ISNUMBER($H25),1-$H25,"")</f>
        <v/>
      </c>
      <c r="S25" s="19"/>
    </row>
    <row r="26" spans="1:19" ht="12.95" customHeight="1">
      <c r="A26" s="319"/>
      <c r="B26" s="320"/>
      <c r="C26" s="139">
        <v>4</v>
      </c>
      <c r="D26" s="140"/>
      <c r="E26" s="22"/>
      <c r="F26" s="22"/>
      <c r="G26" s="141" t="str">
        <f>IF(AND(ISBLANK(D26),ISBLANK(E26)),"",D26+E26)</f>
        <v/>
      </c>
      <c r="H26" s="142" t="str">
        <f>IF(OR(ISNUMBER($G26),ISNUMBER($Q26)),(SIGN(N($G26)-N($Q26))+1)/2,"")</f>
        <v/>
      </c>
      <c r="I26" s="311">
        <f>IF(ISNUMBER(H27),(SIGN(1000*($H27-$R27)+$G27-$Q27)+1)/2,"")</f>
        <v>1</v>
      </c>
      <c r="K26" s="319"/>
      <c r="L26" s="320"/>
      <c r="M26" s="139">
        <v>4</v>
      </c>
      <c r="N26" s="140"/>
      <c r="O26" s="22"/>
      <c r="P26" s="22"/>
      <c r="Q26" s="141" t="str">
        <f>IF(AND(ISBLANK(N26),ISBLANK(O26)),"",N26+O26)</f>
        <v/>
      </c>
      <c r="R26" s="142" t="str">
        <f>IF(ISNUMBER($H26),1-$H26,"")</f>
        <v/>
      </c>
      <c r="S26" s="311">
        <f>IF(ISNUMBER($I26),1-$I26,"")</f>
        <v>0</v>
      </c>
    </row>
    <row r="27" spans="1:19" ht="15.95" customHeight="1" thickBot="1">
      <c r="A27" s="373" t="s">
        <v>501</v>
      </c>
      <c r="B27" s="322"/>
      <c r="C27" s="143" t="s">
        <v>18</v>
      </c>
      <c r="D27" s="144">
        <f>IF(ISNUMBER($G27),SUM(D23:D26),"")</f>
        <v>272</v>
      </c>
      <c r="E27" s="145">
        <f>IF(ISNUMBER($G27),SUM(E23:E26),"")</f>
        <v>131</v>
      </c>
      <c r="F27" s="145">
        <f>IF(ISNUMBER($G27),SUM(F23:F26),"")</f>
        <v>10</v>
      </c>
      <c r="G27" s="146">
        <f>IF(SUM($G23:$G26)+SUM($Q23:$Q26)&gt;0,SUM(G23:G26),"")</f>
        <v>403</v>
      </c>
      <c r="H27" s="144">
        <f>IF(ISNUMBER($G27),SUM(H23:H26),"")</f>
        <v>2</v>
      </c>
      <c r="I27" s="312"/>
      <c r="K27" s="373" t="s">
        <v>500</v>
      </c>
      <c r="L27" s="322"/>
      <c r="M27" s="143" t="s">
        <v>18</v>
      </c>
      <c r="N27" s="144">
        <f>IF(ISNUMBER($G27),SUM(N23:N26),"")</f>
        <v>286</v>
      </c>
      <c r="O27" s="145">
        <f>IF(ISNUMBER($G27),SUM(O23:O26),"")</f>
        <v>114</v>
      </c>
      <c r="P27" s="145">
        <f>IF(ISNUMBER($G27),SUM(P23:P26),"")</f>
        <v>10</v>
      </c>
      <c r="Q27" s="146">
        <f>IF(SUM($G23:$G26)+SUM($Q23:$Q26)&gt;0,SUM(Q23:Q26),"")</f>
        <v>400</v>
      </c>
      <c r="R27" s="144">
        <f>IF(ISNUMBER($G27),SUM(R23:R26),"")</f>
        <v>0</v>
      </c>
      <c r="S27" s="312"/>
    </row>
    <row r="28" spans="1:19" ht="12.95" customHeight="1">
      <c r="A28" s="313" t="s">
        <v>499</v>
      </c>
      <c r="B28" s="314"/>
      <c r="C28" s="130">
        <v>1</v>
      </c>
      <c r="D28" s="131">
        <v>127</v>
      </c>
      <c r="E28" s="39">
        <v>53</v>
      </c>
      <c r="F28" s="39">
        <v>6</v>
      </c>
      <c r="G28" s="132">
        <f>IF(AND(ISBLANK(D28),ISBLANK(E28)),"",D28+E28)</f>
        <v>180</v>
      </c>
      <c r="H28" s="133">
        <f>IF(OR(ISNUMBER($G28),ISNUMBER($Q28)),(SIGN(N($G28)-N($Q28))+1)/2,"")</f>
        <v>1</v>
      </c>
      <c r="I28" s="19"/>
      <c r="K28" s="313" t="s">
        <v>30</v>
      </c>
      <c r="L28" s="314"/>
      <c r="M28" s="130">
        <v>1</v>
      </c>
      <c r="N28" s="131">
        <v>134</v>
      </c>
      <c r="O28" s="39">
        <v>43</v>
      </c>
      <c r="P28" s="39">
        <v>12</v>
      </c>
      <c r="Q28" s="132">
        <f>IF(AND(ISBLANK(N28),ISBLANK(O28)),"",N28+O28)</f>
        <v>177</v>
      </c>
      <c r="R28" s="133">
        <f>IF(ISNUMBER($H28),1-$H28,"")</f>
        <v>0</v>
      </c>
      <c r="S28" s="19"/>
    </row>
    <row r="29" spans="1:19" ht="12.95" customHeight="1">
      <c r="A29" s="315"/>
      <c r="B29" s="316"/>
      <c r="C29" s="134">
        <v>2</v>
      </c>
      <c r="D29" s="135">
        <v>113</v>
      </c>
      <c r="E29" s="136">
        <v>63</v>
      </c>
      <c r="F29" s="136">
        <v>6</v>
      </c>
      <c r="G29" s="137">
        <f>IF(AND(ISBLANK(D29),ISBLANK(E29)),"",D29+E29)</f>
        <v>176</v>
      </c>
      <c r="H29" s="138">
        <f>IF(OR(ISNUMBER($G29),ISNUMBER($Q29)),(SIGN(N($G29)-N($Q29))+1)/2,"")</f>
        <v>1</v>
      </c>
      <c r="I29" s="19"/>
      <c r="K29" s="315"/>
      <c r="L29" s="316"/>
      <c r="M29" s="134">
        <v>2</v>
      </c>
      <c r="N29" s="135">
        <v>112</v>
      </c>
      <c r="O29" s="136">
        <v>63</v>
      </c>
      <c r="P29" s="136">
        <v>4</v>
      </c>
      <c r="Q29" s="137">
        <f>IF(AND(ISBLANK(N29),ISBLANK(O29)),"",N29+O29)</f>
        <v>175</v>
      </c>
      <c r="R29" s="138">
        <f>IF(ISNUMBER($H29),1-$H29,"")</f>
        <v>0</v>
      </c>
      <c r="S29" s="19"/>
    </row>
    <row r="30" spans="1:19" ht="12.95" customHeight="1" thickBot="1">
      <c r="A30" s="372" t="s">
        <v>338</v>
      </c>
      <c r="B30" s="318"/>
      <c r="C30" s="134">
        <v>3</v>
      </c>
      <c r="D30" s="135"/>
      <c r="E30" s="136"/>
      <c r="F30" s="136"/>
      <c r="G30" s="137" t="str">
        <f>IF(AND(ISBLANK(D30),ISBLANK(E30)),"",D30+E30)</f>
        <v/>
      </c>
      <c r="H30" s="138" t="str">
        <f>IF(OR(ISNUMBER($G30),ISNUMBER($Q30)),(SIGN(N($G30)-N($Q30))+1)/2,"")</f>
        <v/>
      </c>
      <c r="I30" s="19"/>
      <c r="K30" s="372" t="s">
        <v>240</v>
      </c>
      <c r="L30" s="318"/>
      <c r="M30" s="134">
        <v>3</v>
      </c>
      <c r="N30" s="135"/>
      <c r="O30" s="136"/>
      <c r="P30" s="136"/>
      <c r="Q30" s="137" t="str">
        <f>IF(AND(ISBLANK(N30),ISBLANK(O30)),"",N30+O30)</f>
        <v/>
      </c>
      <c r="R30" s="138" t="str">
        <f>IF(ISNUMBER($H30),1-$H30,"")</f>
        <v/>
      </c>
      <c r="S30" s="19"/>
    </row>
    <row r="31" spans="1:19" ht="12.95" customHeight="1">
      <c r="A31" s="319"/>
      <c r="B31" s="320"/>
      <c r="C31" s="139">
        <v>4</v>
      </c>
      <c r="D31" s="140"/>
      <c r="E31" s="22"/>
      <c r="F31" s="22"/>
      <c r="G31" s="141" t="str">
        <f>IF(AND(ISBLANK(D31),ISBLANK(E31)),"",D31+E31)</f>
        <v/>
      </c>
      <c r="H31" s="142" t="str">
        <f>IF(OR(ISNUMBER($G31),ISNUMBER($Q31)),(SIGN(N($G31)-N($Q31))+1)/2,"")</f>
        <v/>
      </c>
      <c r="I31" s="311">
        <f>IF(ISNUMBER(H32),(SIGN(1000*($H32-$R32)+$G32-$Q32)+1)/2,"")</f>
        <v>1</v>
      </c>
      <c r="K31" s="319"/>
      <c r="L31" s="320"/>
      <c r="M31" s="139">
        <v>4</v>
      </c>
      <c r="N31" s="140"/>
      <c r="O31" s="22"/>
      <c r="P31" s="22"/>
      <c r="Q31" s="141" t="str">
        <f>IF(AND(ISBLANK(N31),ISBLANK(O31)),"",N31+O31)</f>
        <v/>
      </c>
      <c r="R31" s="142" t="str">
        <f>IF(ISNUMBER($H31),1-$H31,"")</f>
        <v/>
      </c>
      <c r="S31" s="311">
        <f>IF(ISNUMBER($I31),1-$I31,"")</f>
        <v>0</v>
      </c>
    </row>
    <row r="32" spans="1:19" ht="15.95" customHeight="1" thickBot="1">
      <c r="A32" s="373" t="s">
        <v>498</v>
      </c>
      <c r="B32" s="322"/>
      <c r="C32" s="143" t="s">
        <v>18</v>
      </c>
      <c r="D32" s="144">
        <f>IF(ISNUMBER($G32),SUM(D28:D31),"")</f>
        <v>240</v>
      </c>
      <c r="E32" s="145">
        <f>IF(ISNUMBER($G32),SUM(E28:E31),"")</f>
        <v>116</v>
      </c>
      <c r="F32" s="145">
        <f>IF(ISNUMBER($G32),SUM(F28:F31),"")</f>
        <v>12</v>
      </c>
      <c r="G32" s="146">
        <f>IF(SUM($G28:$G31)+SUM($Q28:$Q31)&gt;0,SUM(G28:G31),"")</f>
        <v>356</v>
      </c>
      <c r="H32" s="144">
        <f>IF(ISNUMBER($G32),SUM(H28:H31),"")</f>
        <v>2</v>
      </c>
      <c r="I32" s="312"/>
      <c r="K32" s="373" t="s">
        <v>497</v>
      </c>
      <c r="L32" s="322"/>
      <c r="M32" s="143" t="s">
        <v>18</v>
      </c>
      <c r="N32" s="144">
        <f>IF(ISNUMBER($G32),SUM(N28:N31),"")</f>
        <v>246</v>
      </c>
      <c r="O32" s="145">
        <f>IF(ISNUMBER($G32),SUM(O28:O31),"")</f>
        <v>106</v>
      </c>
      <c r="P32" s="145">
        <f>IF(ISNUMBER($G32),SUM(P28:P31),"")</f>
        <v>16</v>
      </c>
      <c r="Q32" s="146">
        <f>IF(SUM($G28:$G31)+SUM($Q28:$Q31)&gt;0,SUM(Q28:Q31),"")</f>
        <v>352</v>
      </c>
      <c r="R32" s="144">
        <f>IF(ISNUMBER($G32),SUM(R28:R31),"")</f>
        <v>0</v>
      </c>
      <c r="S32" s="312"/>
    </row>
    <row r="33" spans="1:19" ht="12.95" customHeight="1">
      <c r="A33" s="313" t="s">
        <v>496</v>
      </c>
      <c r="B33" s="314"/>
      <c r="C33" s="130">
        <v>1</v>
      </c>
      <c r="D33" s="131">
        <v>142</v>
      </c>
      <c r="E33" s="39">
        <v>39</v>
      </c>
      <c r="F33" s="39">
        <v>9</v>
      </c>
      <c r="G33" s="132">
        <f>IF(AND(ISBLANK(D33),ISBLANK(E33)),"",D33+E33)</f>
        <v>181</v>
      </c>
      <c r="H33" s="133">
        <f>IF(OR(ISNUMBER($G33),ISNUMBER($Q33)),(SIGN(N($G33)-N($Q33))+1)/2,"")</f>
        <v>0</v>
      </c>
      <c r="I33" s="19"/>
      <c r="K33" s="313" t="s">
        <v>495</v>
      </c>
      <c r="L33" s="314"/>
      <c r="M33" s="130">
        <v>1</v>
      </c>
      <c r="N33" s="131">
        <v>152</v>
      </c>
      <c r="O33" s="39">
        <v>72</v>
      </c>
      <c r="P33" s="39">
        <v>2</v>
      </c>
      <c r="Q33" s="132">
        <f>IF(AND(ISBLANK(N33),ISBLANK(O33)),"",N33+O33)</f>
        <v>224</v>
      </c>
      <c r="R33" s="133">
        <f>IF(ISNUMBER($H33),1-$H33,"")</f>
        <v>1</v>
      </c>
      <c r="S33" s="19"/>
    </row>
    <row r="34" spans="1:19" ht="12.95" customHeight="1">
      <c r="A34" s="315"/>
      <c r="B34" s="316"/>
      <c r="C34" s="134">
        <v>2</v>
      </c>
      <c r="D34" s="135">
        <v>122</v>
      </c>
      <c r="E34" s="136">
        <v>64</v>
      </c>
      <c r="F34" s="136">
        <v>4</v>
      </c>
      <c r="G34" s="137">
        <f>IF(AND(ISBLANK(D34),ISBLANK(E34)),"",D34+E34)</f>
        <v>186</v>
      </c>
      <c r="H34" s="138">
        <f>IF(OR(ISNUMBER($G34),ISNUMBER($Q34)),(SIGN(N($G34)-N($Q34))+1)/2,"")</f>
        <v>0</v>
      </c>
      <c r="I34" s="19"/>
      <c r="K34" s="315"/>
      <c r="L34" s="316"/>
      <c r="M34" s="134">
        <v>2</v>
      </c>
      <c r="N34" s="135">
        <v>169</v>
      </c>
      <c r="O34" s="136">
        <v>52</v>
      </c>
      <c r="P34" s="136">
        <v>6</v>
      </c>
      <c r="Q34" s="137">
        <f>IF(AND(ISBLANK(N34),ISBLANK(O34)),"",N34+O34)</f>
        <v>221</v>
      </c>
      <c r="R34" s="138">
        <f>IF(ISNUMBER($H34),1-$H34,"")</f>
        <v>1</v>
      </c>
      <c r="S34" s="19"/>
    </row>
    <row r="35" spans="1:19" ht="12.95" customHeight="1" thickBot="1">
      <c r="A35" s="372" t="s">
        <v>343</v>
      </c>
      <c r="B35" s="318"/>
      <c r="C35" s="134">
        <v>3</v>
      </c>
      <c r="D35" s="135"/>
      <c r="E35" s="136"/>
      <c r="F35" s="136"/>
      <c r="G35" s="137" t="str">
        <f>IF(AND(ISBLANK(D35),ISBLANK(E35)),"",D35+E35)</f>
        <v/>
      </c>
      <c r="H35" s="138" t="str">
        <f>IF(OR(ISNUMBER($G35),ISNUMBER($Q35)),(SIGN(N($G35)-N($Q35))+1)/2,"")</f>
        <v/>
      </c>
      <c r="I35" s="19"/>
      <c r="K35" s="372" t="s">
        <v>32</v>
      </c>
      <c r="L35" s="318"/>
      <c r="M35" s="134">
        <v>3</v>
      </c>
      <c r="N35" s="135"/>
      <c r="O35" s="136"/>
      <c r="P35" s="136"/>
      <c r="Q35" s="137" t="str">
        <f>IF(AND(ISBLANK(N35),ISBLANK(O35)),"",N35+O35)</f>
        <v/>
      </c>
      <c r="R35" s="138" t="str">
        <f>IF(ISNUMBER($H35),1-$H35,"")</f>
        <v/>
      </c>
      <c r="S35" s="19"/>
    </row>
    <row r="36" spans="1:19" ht="12.95" customHeight="1">
      <c r="A36" s="319"/>
      <c r="B36" s="320"/>
      <c r="C36" s="139">
        <v>4</v>
      </c>
      <c r="D36" s="140"/>
      <c r="E36" s="22"/>
      <c r="F36" s="22"/>
      <c r="G36" s="141" t="str">
        <f>IF(AND(ISBLANK(D36),ISBLANK(E36)),"",D36+E36)</f>
        <v/>
      </c>
      <c r="H36" s="142" t="str">
        <f>IF(OR(ISNUMBER($G36),ISNUMBER($Q36)),(SIGN(N($G36)-N($Q36))+1)/2,"")</f>
        <v/>
      </c>
      <c r="I36" s="311">
        <f>IF(ISNUMBER(H37),(SIGN(1000*($H37-$R37)+$G37-$Q37)+1)/2,"")</f>
        <v>0</v>
      </c>
      <c r="K36" s="319"/>
      <c r="L36" s="320"/>
      <c r="M36" s="139">
        <v>4</v>
      </c>
      <c r="N36" s="140"/>
      <c r="O36" s="22"/>
      <c r="P36" s="22"/>
      <c r="Q36" s="141" t="str">
        <f>IF(AND(ISBLANK(N36),ISBLANK(O36)),"",N36+O36)</f>
        <v/>
      </c>
      <c r="R36" s="142" t="str">
        <f>IF(ISNUMBER($H36),1-$H36,"")</f>
        <v/>
      </c>
      <c r="S36" s="311">
        <f>IF(ISNUMBER($I36),1-$I36,"")</f>
        <v>1</v>
      </c>
    </row>
    <row r="37" spans="1:19" ht="15.95" customHeight="1" thickBot="1">
      <c r="A37" s="373" t="s">
        <v>494</v>
      </c>
      <c r="B37" s="322"/>
      <c r="C37" s="143" t="s">
        <v>18</v>
      </c>
      <c r="D37" s="144">
        <f>IF(ISNUMBER($G37),SUM(D33:D36),"")</f>
        <v>264</v>
      </c>
      <c r="E37" s="145">
        <f>IF(ISNUMBER($G37),SUM(E33:E36),"")</f>
        <v>103</v>
      </c>
      <c r="F37" s="145">
        <f>IF(ISNUMBER($G37),SUM(F33:F36),"")</f>
        <v>13</v>
      </c>
      <c r="G37" s="146">
        <f>IF(SUM($G33:$G36)+SUM($Q33:$Q36)&gt;0,SUM(G33:G36),"")</f>
        <v>367</v>
      </c>
      <c r="H37" s="144">
        <f>IF(ISNUMBER($G37),SUM(H33:H36),"")</f>
        <v>0</v>
      </c>
      <c r="I37" s="312"/>
      <c r="K37" s="373" t="s">
        <v>493</v>
      </c>
      <c r="L37" s="322"/>
      <c r="M37" s="143" t="s">
        <v>18</v>
      </c>
      <c r="N37" s="144">
        <f>IF(ISNUMBER($G37),SUM(N33:N36),"")</f>
        <v>321</v>
      </c>
      <c r="O37" s="145">
        <f>IF(ISNUMBER($G37),SUM(O33:O36),"")</f>
        <v>124</v>
      </c>
      <c r="P37" s="145">
        <f>IF(ISNUMBER($G37),SUM(P33:P36),"")</f>
        <v>8</v>
      </c>
      <c r="Q37" s="146">
        <f>IF(SUM($G33:$G36)+SUM($Q33:$Q36)&gt;0,SUM(Q33:Q36),"")</f>
        <v>445</v>
      </c>
      <c r="R37" s="144">
        <f>IF(ISNUMBER($G37),SUM(R33:R36),"")</f>
        <v>2</v>
      </c>
      <c r="S37" s="312"/>
    </row>
    <row r="38" spans="1:19" ht="5.0999999999999996" customHeight="1" thickBot="1"/>
    <row r="39" spans="1:19" ht="20.100000000000001" customHeight="1" thickBot="1">
      <c r="A39" s="147"/>
      <c r="B39" s="148"/>
      <c r="C39" s="149" t="s">
        <v>44</v>
      </c>
      <c r="D39" s="150">
        <f>IF(ISNUMBER($G39),SUM(D12,D17,D22,D27,D32,D37),"")</f>
        <v>1579</v>
      </c>
      <c r="E39" s="151">
        <f>IF(ISNUMBER($G39),SUM(E12,E17,E22,E27,E32,E37),"")</f>
        <v>621</v>
      </c>
      <c r="F39" s="151">
        <f>IF(ISNUMBER($G39),SUM(F12,F17,F22,F27,F32,F37),"")</f>
        <v>75</v>
      </c>
      <c r="G39" s="152">
        <f>IF(SUM($G$8:$G$37)+SUM($Q$8:$Q$37)&gt;0,SUM(G12,G17,G22,G27,G32,G37),"")</f>
        <v>2200</v>
      </c>
      <c r="H39" s="153">
        <f>IF(SUM($G$8:$G$37)+SUM($Q$8:$Q$37)&gt;0,SUM(H12,H17,H22,H27,H32,H37),"")</f>
        <v>8</v>
      </c>
      <c r="I39" s="154">
        <f>IF(ISNUMBER($G39),(SIGN($G39-$Q39)+1)/IF(COUNT(I$11,I$16,I$21,I$26,I$31,I$36)&gt;3,1,2),"")</f>
        <v>0</v>
      </c>
      <c r="K39" s="147"/>
      <c r="L39" s="148"/>
      <c r="M39" s="149" t="s">
        <v>44</v>
      </c>
      <c r="N39" s="150">
        <f>IF(ISNUMBER($G39),SUM(N12,N17,N22,N27,N32,N37),"")</f>
        <v>1612</v>
      </c>
      <c r="O39" s="151">
        <f>IF(ISNUMBER($G39),SUM(O12,O17,O22,O27,O32,O37),"")</f>
        <v>643</v>
      </c>
      <c r="P39" s="151">
        <f>IF(ISNUMBER($G39),SUM(P12,P17,P22,P27,P32,P37),"")</f>
        <v>73</v>
      </c>
      <c r="Q39" s="152">
        <f>IF(SUM($G$8:$G$37)+SUM($Q$8:$Q$37)&gt;0,SUM(Q12,Q17,Q22,Q27,Q32,Q37),"")</f>
        <v>2255</v>
      </c>
      <c r="R39" s="153">
        <f>IF(SUM($G$8:$G$37)+SUM($Q$8:$Q$37)&gt;0,SUM(R12,R17,R22,R27,R32,R37),"")</f>
        <v>4</v>
      </c>
      <c r="S39" s="154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50"/>
      <c r="B41" s="51" t="s">
        <v>45</v>
      </c>
      <c r="C41" s="353" t="s">
        <v>128</v>
      </c>
      <c r="D41" s="353"/>
      <c r="E41" s="353"/>
      <c r="G41" s="341" t="s">
        <v>47</v>
      </c>
      <c r="H41" s="341"/>
      <c r="I41" s="155">
        <f>IF(ISNUMBER(I$39),SUM(I11,I16,I21,I26,I31,I36,I39),"")</f>
        <v>4</v>
      </c>
      <c r="K41" s="50"/>
      <c r="L41" s="51" t="s">
        <v>45</v>
      </c>
      <c r="M41" s="353" t="s">
        <v>134</v>
      </c>
      <c r="N41" s="353"/>
      <c r="O41" s="353"/>
      <c r="Q41" s="341" t="s">
        <v>47</v>
      </c>
      <c r="R41" s="341"/>
      <c r="S41" s="155">
        <f>IF(ISNUMBER(S$39),SUM(S11,S16,S21,S26,S31,S36,S39),"")</f>
        <v>4</v>
      </c>
    </row>
    <row r="42" spans="1:19" ht="18" customHeight="1">
      <c r="A42" s="50"/>
      <c r="B42" s="51" t="s">
        <v>49</v>
      </c>
      <c r="C42" s="358"/>
      <c r="D42" s="358"/>
      <c r="E42" s="358"/>
      <c r="G42" s="156"/>
      <c r="H42" s="156"/>
      <c r="I42" s="156"/>
      <c r="K42" s="50"/>
      <c r="L42" s="51" t="s">
        <v>49</v>
      </c>
      <c r="M42" s="358"/>
      <c r="N42" s="358"/>
      <c r="O42" s="358"/>
      <c r="Q42" s="156"/>
      <c r="R42" s="156"/>
      <c r="S42" s="156"/>
    </row>
    <row r="43" spans="1:19" ht="20.100000000000001" customHeight="1">
      <c r="A43" s="51" t="s">
        <v>50</v>
      </c>
      <c r="B43" s="51" t="s">
        <v>51</v>
      </c>
      <c r="C43" s="356"/>
      <c r="D43" s="356"/>
      <c r="E43" s="356"/>
      <c r="F43" s="356"/>
      <c r="G43" s="356"/>
      <c r="H43" s="356"/>
      <c r="I43" s="51"/>
      <c r="J43" s="51"/>
      <c r="K43" s="51" t="s">
        <v>53</v>
      </c>
      <c r="L43" s="374"/>
      <c r="M43" s="359"/>
      <c r="O43" s="51" t="s">
        <v>49</v>
      </c>
      <c r="P43" s="356"/>
      <c r="Q43" s="356"/>
      <c r="R43" s="356"/>
      <c r="S43" s="356"/>
    </row>
    <row r="44" spans="1:19" ht="9.9499999999999993" customHeight="1">
      <c r="E44" s="50"/>
      <c r="H44" s="50"/>
    </row>
    <row r="45" spans="1:19" ht="30" customHeight="1">
      <c r="A45" s="57" t="str">
        <f>"Technické podmínky utkání:   " &amp; $B$3 &amp; IF(ISBLANK($B$3),""," – ") &amp; $L$3</f>
        <v>Technické podmínky utkání:   SC Radotín B             Radotín – TJ Sokol Rudná D         Rudná</v>
      </c>
    </row>
    <row r="46" spans="1:19" ht="20.100000000000001" customHeight="1">
      <c r="B46" s="180" t="s">
        <v>197</v>
      </c>
      <c r="C46" s="371">
        <v>0.72569444444444453</v>
      </c>
      <c r="D46" s="345"/>
      <c r="I46" s="180" t="s">
        <v>198</v>
      </c>
      <c r="J46" s="345">
        <v>23</v>
      </c>
      <c r="K46" s="345"/>
    </row>
    <row r="47" spans="1:19" ht="20.100000000000001" customHeight="1">
      <c r="B47" s="180" t="s">
        <v>199</v>
      </c>
      <c r="C47" s="370">
        <v>0.93402777777777779</v>
      </c>
      <c r="D47" s="346"/>
      <c r="I47" s="180" t="s">
        <v>200</v>
      </c>
      <c r="J47" s="346">
        <v>6</v>
      </c>
      <c r="K47" s="346"/>
      <c r="P47" s="180" t="s">
        <v>201</v>
      </c>
      <c r="Q47" s="290">
        <v>44060</v>
      </c>
      <c r="R47" s="291"/>
      <c r="S47" s="291"/>
    </row>
    <row r="48" spans="1:19" ht="9.9499999999999993" customHeight="1"/>
    <row r="49" spans="1:19" ht="15" customHeight="1">
      <c r="A49" s="297" t="s">
        <v>63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9"/>
    </row>
    <row r="50" spans="1:19" ht="81" customHeight="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4"/>
    </row>
    <row r="51" spans="1:19" ht="5.0999999999999996" customHeight="1"/>
    <row r="52" spans="1:19" ht="15" customHeight="1">
      <c r="A52" s="297" t="s">
        <v>64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/>
    </row>
    <row r="53" spans="1:19" ht="6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21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21" customHeight="1">
      <c r="A55" s="65"/>
      <c r="B55" s="66" t="s">
        <v>65</v>
      </c>
      <c r="C55" s="67"/>
      <c r="D55" s="68"/>
      <c r="E55" s="66" t="s">
        <v>66</v>
      </c>
      <c r="F55" s="67"/>
      <c r="G55" s="67"/>
      <c r="H55" s="67"/>
      <c r="I55" s="68"/>
      <c r="J55" s="61"/>
      <c r="K55" s="69"/>
      <c r="L55" s="66" t="s">
        <v>65</v>
      </c>
      <c r="M55" s="67"/>
      <c r="N55" s="68"/>
      <c r="O55" s="66" t="s">
        <v>66</v>
      </c>
      <c r="P55" s="67"/>
      <c r="Q55" s="67"/>
      <c r="R55" s="67"/>
      <c r="S55" s="70"/>
    </row>
    <row r="56" spans="1:19" ht="21" customHeight="1">
      <c r="A56" s="71" t="s">
        <v>67</v>
      </c>
      <c r="B56" s="72" t="s">
        <v>68</v>
      </c>
      <c r="C56" s="73"/>
      <c r="D56" s="74" t="s">
        <v>69</v>
      </c>
      <c r="E56" s="72" t="s">
        <v>68</v>
      </c>
      <c r="F56" s="75"/>
      <c r="G56" s="75"/>
      <c r="H56" s="76"/>
      <c r="I56" s="74" t="s">
        <v>69</v>
      </c>
      <c r="J56" s="61"/>
      <c r="K56" s="77" t="s">
        <v>67</v>
      </c>
      <c r="L56" s="72" t="s">
        <v>68</v>
      </c>
      <c r="M56" s="73"/>
      <c r="N56" s="74" t="s">
        <v>69</v>
      </c>
      <c r="O56" s="72" t="s">
        <v>68</v>
      </c>
      <c r="P56" s="75"/>
      <c r="Q56" s="75"/>
      <c r="R56" s="76"/>
      <c r="S56" s="78" t="s">
        <v>69</v>
      </c>
    </row>
    <row r="57" spans="1:19" ht="21" customHeight="1">
      <c r="A57" s="79"/>
      <c r="B57" s="354"/>
      <c r="C57" s="355"/>
      <c r="D57" s="157"/>
      <c r="E57" s="354"/>
      <c r="F57" s="357"/>
      <c r="G57" s="357"/>
      <c r="H57" s="355"/>
      <c r="I57" s="157"/>
      <c r="J57" s="61"/>
      <c r="K57" s="81"/>
      <c r="L57" s="354"/>
      <c r="M57" s="355"/>
      <c r="N57" s="157"/>
      <c r="O57" s="354"/>
      <c r="P57" s="357"/>
      <c r="Q57" s="357"/>
      <c r="R57" s="355"/>
      <c r="S57" s="158"/>
    </row>
    <row r="58" spans="1:19" ht="21" customHeight="1">
      <c r="A58" s="79"/>
      <c r="B58" s="354"/>
      <c r="C58" s="355"/>
      <c r="D58" s="157"/>
      <c r="E58" s="354"/>
      <c r="F58" s="357"/>
      <c r="G58" s="357"/>
      <c r="H58" s="355"/>
      <c r="I58" s="157"/>
      <c r="J58" s="61"/>
      <c r="K58" s="81"/>
      <c r="L58" s="354"/>
      <c r="M58" s="355"/>
      <c r="N58" s="157"/>
      <c r="O58" s="354"/>
      <c r="P58" s="357"/>
      <c r="Q58" s="357"/>
      <c r="R58" s="355"/>
      <c r="S58" s="158"/>
    </row>
    <row r="59" spans="1:19" ht="12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5.0999999999999996" customHeight="1"/>
    <row r="61" spans="1:19" ht="15" customHeight="1">
      <c r="A61" s="347" t="s">
        <v>70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9"/>
    </row>
    <row r="62" spans="1:19" ht="81" customHeight="1">
      <c r="A62" s="350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2"/>
    </row>
    <row r="63" spans="1:19" ht="5.0999999999999996" customHeight="1"/>
    <row r="64" spans="1:19" ht="15" customHeight="1">
      <c r="A64" s="297" t="s">
        <v>71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9"/>
    </row>
    <row r="65" spans="1:19" ht="81" customHeight="1">
      <c r="A65" s="342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4"/>
    </row>
    <row r="66" spans="1:19" ht="30" customHeight="1">
      <c r="A66" s="159"/>
      <c r="B66" s="160" t="s">
        <v>203</v>
      </c>
      <c r="C66" s="309"/>
      <c r="D66" s="309"/>
      <c r="E66" s="309"/>
      <c r="F66" s="309"/>
      <c r="G66" s="309"/>
      <c r="H66" s="309"/>
    </row>
  </sheetData>
  <sheetProtection password="FC6B" sheet="1" objects="1" scenarios="1"/>
  <mergeCells count="95"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C42:E42"/>
    <mergeCell ref="C43:H43"/>
    <mergeCell ref="L43:M43"/>
    <mergeCell ref="M42:O42"/>
    <mergeCell ref="M41:O41"/>
    <mergeCell ref="H5:I5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8:B9"/>
    <mergeCell ref="A28:B29"/>
    <mergeCell ref="C5:C6"/>
    <mergeCell ref="D5:G5"/>
    <mergeCell ref="A5:B5"/>
    <mergeCell ref="A6:B6"/>
    <mergeCell ref="A22:B22"/>
    <mergeCell ref="A23:B24"/>
    <mergeCell ref="A25:B26"/>
    <mergeCell ref="L3:S3"/>
    <mergeCell ref="L1:N1"/>
    <mergeCell ref="O1:P1"/>
    <mergeCell ref="Q1:S1"/>
    <mergeCell ref="B3:I3"/>
    <mergeCell ref="B1:C2"/>
    <mergeCell ref="D1:I1"/>
    <mergeCell ref="I11:I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13:L14"/>
    <mergeCell ref="A10:B11"/>
    <mergeCell ref="A12:B12"/>
    <mergeCell ref="A13:B14"/>
    <mergeCell ref="I26:I27"/>
    <mergeCell ref="R5:S5"/>
    <mergeCell ref="K8:L9"/>
    <mergeCell ref="K10:L11"/>
    <mergeCell ref="M5:M6"/>
    <mergeCell ref="K5:L5"/>
    <mergeCell ref="K6:L6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18:L19"/>
    <mergeCell ref="K20:L21"/>
    <mergeCell ref="K22:L22"/>
    <mergeCell ref="K15:L16"/>
    <mergeCell ref="A33:B34"/>
    <mergeCell ref="I36:I37"/>
  </mergeCells>
  <dataValidations count="4">
    <dataValidation type="whole" allowBlank="1" showInputMessage="1" showErrorMessage="1" errorTitle="Chybná hodnota" error="Zadaná hodnota musí být celé nezáporné číslo menší nebo rovno 25." sqref="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">
      <formula1>0</formula1>
      <formula2>25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sqref="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">
      <formula1>0</formula1>
      <formula2>225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03"/>
  <sheetViews>
    <sheetView showGridLines="0" showRowColHeaders="0" tabSelected="1" workbookViewId="0">
      <selection activeCell="Q1" sqref="Q1:S1"/>
    </sheetView>
  </sheetViews>
  <sheetFormatPr defaultColWidth="0" defaultRowHeight="12.75"/>
  <cols>
    <col min="1" max="1" width="10.7109375" style="12" customWidth="1"/>
    <col min="2" max="2" width="15.7109375" style="12" customWidth="1"/>
    <col min="3" max="3" width="5.7109375" style="12" customWidth="1"/>
    <col min="4" max="5" width="6.7109375" style="12" customWidth="1"/>
    <col min="6" max="6" width="4.7109375" style="12" customWidth="1"/>
    <col min="7" max="7" width="6.7109375" style="12" customWidth="1"/>
    <col min="8" max="8" width="5.7109375" style="12" customWidth="1"/>
    <col min="9" max="9" width="6.7109375" style="123" customWidth="1"/>
    <col min="10" max="10" width="1.7109375" style="123" customWidth="1"/>
    <col min="11" max="11" width="10.7109375" style="123" customWidth="1"/>
    <col min="12" max="12" width="15.7109375" style="123" customWidth="1"/>
    <col min="13" max="13" width="5.7109375" style="12" customWidth="1"/>
    <col min="14" max="15" width="6.7109375" style="12" customWidth="1"/>
    <col min="16" max="16" width="4.7109375" style="12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3" customWidth="1"/>
    <col min="22" max="22" width="9.140625" style="5" hidden="1" customWidth="1"/>
    <col min="23" max="23" width="6.28515625" style="5" hidden="1" customWidth="1"/>
    <col min="24" max="24" width="21.42578125" style="5" hidden="1" customWidth="1"/>
    <col min="25" max="25" width="16.28515625" style="5" hidden="1" customWidth="1"/>
    <col min="26" max="26" width="28.140625" style="5" hidden="1" customWidth="1"/>
    <col min="27" max="27" width="8.28515625" style="5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238" t="s">
        <v>0</v>
      </c>
      <c r="C1" s="238"/>
      <c r="D1" s="240" t="s">
        <v>1</v>
      </c>
      <c r="E1" s="240"/>
      <c r="F1" s="240"/>
      <c r="G1" s="240"/>
      <c r="H1" s="240"/>
      <c r="I1" s="240"/>
      <c r="J1" s="1"/>
      <c r="K1" s="237" t="s">
        <v>492</v>
      </c>
      <c r="L1" s="422" t="s">
        <v>98</v>
      </c>
      <c r="M1" s="422"/>
      <c r="N1" s="422"/>
      <c r="O1" s="242" t="s">
        <v>4</v>
      </c>
      <c r="P1" s="242"/>
      <c r="Q1" s="421">
        <v>43046</v>
      </c>
      <c r="R1" s="421"/>
      <c r="S1" s="421"/>
      <c r="V1" s="244"/>
      <c r="W1" s="244"/>
      <c r="X1" s="244"/>
      <c r="Y1" s="244"/>
      <c r="Z1" s="244"/>
      <c r="AA1" s="244"/>
      <c r="AB1" s="4"/>
    </row>
    <row r="2" spans="1:28" ht="9.9499999999999993" customHeight="1" thickBot="1">
      <c r="A2" s="1"/>
      <c r="B2" s="239"/>
      <c r="C2" s="2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6" t="s">
        <v>5</v>
      </c>
      <c r="B3" s="250" t="s">
        <v>485</v>
      </c>
      <c r="C3" s="251"/>
      <c r="D3" s="251"/>
      <c r="E3" s="251"/>
      <c r="F3" s="251"/>
      <c r="G3" s="251"/>
      <c r="H3" s="251"/>
      <c r="I3" s="252"/>
      <c r="J3" s="1"/>
      <c r="K3" s="6" t="s">
        <v>7</v>
      </c>
      <c r="L3" s="250" t="s">
        <v>477</v>
      </c>
      <c r="M3" s="251"/>
      <c r="N3" s="251"/>
      <c r="O3" s="251"/>
      <c r="P3" s="251"/>
      <c r="Q3" s="251"/>
      <c r="R3" s="251"/>
      <c r="S3" s="252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253" t="s">
        <v>9</v>
      </c>
      <c r="B5" s="254"/>
      <c r="C5" s="255" t="s">
        <v>10</v>
      </c>
      <c r="D5" s="257" t="s">
        <v>11</v>
      </c>
      <c r="E5" s="258"/>
      <c r="F5" s="258"/>
      <c r="G5" s="259"/>
      <c r="H5" s="7" t="s">
        <v>12</v>
      </c>
      <c r="I5" s="7" t="s">
        <v>13</v>
      </c>
      <c r="J5" s="1"/>
      <c r="K5" s="253" t="s">
        <v>9</v>
      </c>
      <c r="L5" s="254"/>
      <c r="M5" s="255" t="s">
        <v>10</v>
      </c>
      <c r="N5" s="257" t="s">
        <v>11</v>
      </c>
      <c r="O5" s="258"/>
      <c r="P5" s="258"/>
      <c r="Q5" s="259"/>
      <c r="R5" s="7" t="s">
        <v>12</v>
      </c>
      <c r="S5" s="7" t="s">
        <v>13</v>
      </c>
    </row>
    <row r="6" spans="1:28" ht="12.95" customHeight="1">
      <c r="A6" s="260" t="s">
        <v>14</v>
      </c>
      <c r="B6" s="261"/>
      <c r="C6" s="256"/>
      <c r="D6" s="8" t="s">
        <v>15</v>
      </c>
      <c r="E6" s="9" t="s">
        <v>16</v>
      </c>
      <c r="F6" s="9" t="s">
        <v>17</v>
      </c>
      <c r="G6" s="10" t="s">
        <v>18</v>
      </c>
      <c r="H6" s="11" t="s">
        <v>19</v>
      </c>
      <c r="I6" s="11" t="s">
        <v>20</v>
      </c>
      <c r="J6" s="1"/>
      <c r="K6" s="260" t="s">
        <v>14</v>
      </c>
      <c r="L6" s="261"/>
      <c r="M6" s="256"/>
      <c r="N6" s="8" t="s">
        <v>15</v>
      </c>
      <c r="O6" s="9" t="s">
        <v>16</v>
      </c>
      <c r="P6" s="9" t="s">
        <v>17</v>
      </c>
      <c r="Q6" s="10" t="s">
        <v>18</v>
      </c>
      <c r="R6" s="11" t="s">
        <v>19</v>
      </c>
      <c r="S6" s="11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2"/>
      <c r="L7" s="12"/>
      <c r="M7" s="1"/>
      <c r="N7" s="1"/>
      <c r="O7" s="1"/>
      <c r="P7" s="1"/>
    </row>
    <row r="8" spans="1:28" ht="12.95" customHeight="1" thickTop="1">
      <c r="A8" s="414" t="str">
        <f>DGET('1.pgB-koE'!$A$127:$E$286,"příjmení",A113:A114)</f>
        <v>MAŇOUR</v>
      </c>
      <c r="B8" s="415"/>
      <c r="C8" s="13">
        <v>1</v>
      </c>
      <c r="D8" s="14">
        <v>130</v>
      </c>
      <c r="E8" s="15">
        <v>52</v>
      </c>
      <c r="F8" s="15">
        <v>5</v>
      </c>
      <c r="G8" s="16">
        <f>IF(ISBLANK(D8),"",D8+E8)</f>
        <v>182</v>
      </c>
      <c r="H8" s="17">
        <f>IF(ISNUMBER(G8),IF(G8&gt;Q8,1,IF(G8=Q8,0.5,0)),"")</f>
        <v>0</v>
      </c>
      <c r="I8" s="18" t="s">
        <v>22</v>
      </c>
      <c r="J8" s="1"/>
      <c r="K8" s="414" t="str">
        <f>DGET('1.pgB-koE'!$A$127:$E$286,"příjmení",K113:K114)</f>
        <v>CHLUMSKÝ</v>
      </c>
      <c r="L8" s="415"/>
      <c r="M8" s="13">
        <v>1</v>
      </c>
      <c r="N8" s="14">
        <v>135</v>
      </c>
      <c r="O8" s="15">
        <v>51</v>
      </c>
      <c r="P8" s="15">
        <v>4</v>
      </c>
      <c r="Q8" s="16">
        <f>IF(ISBLANK(N8),"",N8+O8)</f>
        <v>186</v>
      </c>
      <c r="R8" s="17">
        <f>IF(ISNUMBER(Q8),IF(G8&lt;Q8,1,IF(G8=Q8,0.5,0)),"")</f>
        <v>1</v>
      </c>
      <c r="S8" s="19"/>
    </row>
    <row r="9" spans="1:28" ht="12.95" customHeight="1" thickBot="1">
      <c r="A9" s="416"/>
      <c r="B9" s="417"/>
      <c r="C9" s="20">
        <v>2</v>
      </c>
      <c r="D9" s="21">
        <v>135</v>
      </c>
      <c r="E9" s="22">
        <v>78</v>
      </c>
      <c r="F9" s="22">
        <v>5</v>
      </c>
      <c r="G9" s="23">
        <f>IF(ISBLANK(D9),"",D9+E9)</f>
        <v>213</v>
      </c>
      <c r="H9" s="24">
        <f>IF(ISNUMBER(G9),IF(G9&gt;Q9,1,IF(G9=Q9,0.5,0)),"")</f>
        <v>1</v>
      </c>
      <c r="I9" s="176">
        <f>IF(COUNT(Q12),SUM(G12-Q12),"")</f>
        <v>55</v>
      </c>
      <c r="J9" s="1"/>
      <c r="K9" s="416"/>
      <c r="L9" s="417"/>
      <c r="M9" s="20">
        <v>2</v>
      </c>
      <c r="N9" s="21">
        <v>102</v>
      </c>
      <c r="O9" s="22">
        <v>52</v>
      </c>
      <c r="P9" s="22">
        <v>7</v>
      </c>
      <c r="Q9" s="23">
        <f>IF(ISBLANK(N9),"",N9+O9)</f>
        <v>154</v>
      </c>
      <c r="R9" s="24">
        <f>IF(ISNUMBER(Q9),IF(G9&lt;Q9,1,IF(G9=Q9,0.5,0)),"")</f>
        <v>0</v>
      </c>
      <c r="S9" s="19"/>
    </row>
    <row r="10" spans="1:28" ht="9.9499999999999993" customHeight="1" thickTop="1">
      <c r="A10" s="408" t="str">
        <f>DGET('1.pgB-koE'!$A$127:$E$286,"jméno",A113:A114)</f>
        <v>Ondřej</v>
      </c>
      <c r="B10" s="409"/>
      <c r="C10" s="26"/>
      <c r="D10" s="27"/>
      <c r="E10" s="27"/>
      <c r="F10" s="27"/>
      <c r="G10" s="27"/>
      <c r="H10" s="27"/>
      <c r="I10" s="28"/>
      <c r="J10" s="1"/>
      <c r="K10" s="408" t="str">
        <f>DGET('1.pgB-koE'!$A$127:$E$286,"jméno",K113:K114)</f>
        <v>Vlastimil</v>
      </c>
      <c r="L10" s="409"/>
      <c r="M10" s="26"/>
      <c r="N10" s="27"/>
      <c r="O10" s="27"/>
      <c r="P10" s="27"/>
      <c r="Q10" s="27"/>
      <c r="R10" s="27"/>
      <c r="S10" s="28"/>
    </row>
    <row r="11" spans="1:28" ht="9.9499999999999993" customHeight="1" thickBot="1">
      <c r="A11" s="410"/>
      <c r="B11" s="411"/>
      <c r="C11" s="29"/>
      <c r="D11" s="30"/>
      <c r="E11" s="30"/>
      <c r="F11" s="30"/>
      <c r="G11" s="31"/>
      <c r="H11" s="31"/>
      <c r="I11" s="245">
        <f>IF(ISNUMBER(G12),IF(G12&gt;Q12,1,IF(G12=Q12,0.5,0)),"")</f>
        <v>1</v>
      </c>
      <c r="J11" s="1"/>
      <c r="K11" s="410"/>
      <c r="L11" s="411"/>
      <c r="M11" s="29"/>
      <c r="N11" s="30"/>
      <c r="O11" s="30"/>
      <c r="P11" s="30"/>
      <c r="Q11" s="31"/>
      <c r="R11" s="31"/>
      <c r="S11" s="245">
        <f>IF(ISNUMBER(Q12),IF(G12&lt;Q12,1,IF(G12=Q12,0.5,0)),"")</f>
        <v>0</v>
      </c>
    </row>
    <row r="12" spans="1:28" ht="15.95" customHeight="1" thickBot="1">
      <c r="A12" s="418">
        <v>20739</v>
      </c>
      <c r="B12" s="419"/>
      <c r="C12" s="32" t="s">
        <v>18</v>
      </c>
      <c r="D12" s="33">
        <f>IF(ISNUMBER(D8),SUM(D8:D11),"")</f>
        <v>265</v>
      </c>
      <c r="E12" s="34">
        <f>IF(ISNUMBER(E8),SUM(E8:E11),"")</f>
        <v>130</v>
      </c>
      <c r="F12" s="35">
        <f>IF(ISNUMBER(F8),SUM(F8:F11),"")</f>
        <v>10</v>
      </c>
      <c r="G12" s="36">
        <f>IF(ISNUMBER(G8),SUM(G8:G11),"")</f>
        <v>395</v>
      </c>
      <c r="H12" s="37">
        <f>IF(ISNUMBER($G12),SUM(H8:H11),"")</f>
        <v>1</v>
      </c>
      <c r="I12" s="246"/>
      <c r="J12" s="1"/>
      <c r="K12" s="418">
        <v>19345</v>
      </c>
      <c r="L12" s="413"/>
      <c r="M12" s="32" t="s">
        <v>18</v>
      </c>
      <c r="N12" s="33">
        <f>IF(ISNUMBER(N8),SUM(N8:N11),"")</f>
        <v>237</v>
      </c>
      <c r="O12" s="34">
        <f>IF(ISNUMBER(O8),SUM(O8:O11),"")</f>
        <v>103</v>
      </c>
      <c r="P12" s="35">
        <f>IF(ISNUMBER(P8),SUM(P8:P11),"")</f>
        <v>11</v>
      </c>
      <c r="Q12" s="36">
        <f>IF(ISNUMBER(Q8),SUM(Q8:Q11),"")</f>
        <v>340</v>
      </c>
      <c r="R12" s="37">
        <f>IF(ISNUMBER($Q12),SUM(R7:R11),"")</f>
        <v>1</v>
      </c>
      <c r="S12" s="246"/>
    </row>
    <row r="13" spans="1:28" ht="12.95" customHeight="1" thickTop="1">
      <c r="A13" s="414" t="str">
        <f>DGET('1.pgB-koE'!$A$127:$E$286,"příjmení",A115:A116)</f>
        <v>KLUGANOST</v>
      </c>
      <c r="B13" s="415"/>
      <c r="C13" s="13">
        <v>1</v>
      </c>
      <c r="D13" s="38">
        <v>138</v>
      </c>
      <c r="E13" s="39">
        <v>42</v>
      </c>
      <c r="F13" s="39">
        <v>9</v>
      </c>
      <c r="G13" s="40">
        <f>IF(ISBLANK(D13),"",D13+E13)</f>
        <v>180</v>
      </c>
      <c r="H13" s="17">
        <f>IF(ISNUMBER(G13),IF(G13&gt;Q13,1,IF(G13=Q13,0.5,0)),"")</f>
        <v>0</v>
      </c>
      <c r="I13" s="266">
        <f>IF(COUNT(Q17),SUM(I9+G17-Q17),"")</f>
        <v>54</v>
      </c>
      <c r="J13" s="1"/>
      <c r="K13" s="414" t="str">
        <f>DGET('1.pgB-koE'!$A$127:$E$286,"příjmení",K115:K116)</f>
        <v>VONDRÁČEK</v>
      </c>
      <c r="L13" s="415"/>
      <c r="M13" s="13">
        <v>1</v>
      </c>
      <c r="N13" s="38">
        <v>139</v>
      </c>
      <c r="O13" s="39">
        <v>51</v>
      </c>
      <c r="P13" s="39">
        <v>5</v>
      </c>
      <c r="Q13" s="40">
        <f>IF(ISBLANK(N13),"",N13+O13)</f>
        <v>190</v>
      </c>
      <c r="R13" s="17">
        <f>IF(ISNUMBER(Q13),IF(G13&lt;Q13,1,IF(G13=Q13,0.5,0)),"")</f>
        <v>1</v>
      </c>
      <c r="S13" s="19"/>
    </row>
    <row r="14" spans="1:28" ht="12.95" customHeight="1" thickBot="1">
      <c r="A14" s="416"/>
      <c r="B14" s="417"/>
      <c r="C14" s="20">
        <v>2</v>
      </c>
      <c r="D14" s="21">
        <v>130</v>
      </c>
      <c r="E14" s="22">
        <v>53</v>
      </c>
      <c r="F14" s="22">
        <v>3</v>
      </c>
      <c r="G14" s="23">
        <f>IF(ISBLANK(D14),"",D14+E14)</f>
        <v>183</v>
      </c>
      <c r="H14" s="24">
        <f>IF(ISNUMBER(G14),IF(G14&gt;Q14,1,IF(G14=Q14,0.5,0)),"")</f>
        <v>1</v>
      </c>
      <c r="I14" s="267"/>
      <c r="J14" s="1"/>
      <c r="K14" s="416"/>
      <c r="L14" s="417"/>
      <c r="M14" s="20">
        <v>2</v>
      </c>
      <c r="N14" s="21">
        <v>124</v>
      </c>
      <c r="O14" s="22">
        <v>50</v>
      </c>
      <c r="P14" s="22">
        <v>5</v>
      </c>
      <c r="Q14" s="23">
        <f>IF(ISBLANK(N14),"",N14+O14)</f>
        <v>174</v>
      </c>
      <c r="R14" s="24">
        <f>IF(ISNUMBER(Q14),IF(G14&lt;Q14,1,IF(G14=Q14,0.5,0)),"")</f>
        <v>0</v>
      </c>
      <c r="S14" s="19"/>
    </row>
    <row r="15" spans="1:28" ht="9.9499999999999993" customHeight="1" thickTop="1">
      <c r="A15" s="408" t="str">
        <f>DGET('1.pgB-koE'!$A$127:$E$286,"jméno",A115:A116)</f>
        <v>Vít</v>
      </c>
      <c r="B15" s="409"/>
      <c r="C15" s="26"/>
      <c r="D15" s="27"/>
      <c r="E15" s="27"/>
      <c r="F15" s="27"/>
      <c r="G15" s="27"/>
      <c r="H15" s="27"/>
      <c r="I15" s="28"/>
      <c r="J15" s="1"/>
      <c r="K15" s="408" t="str">
        <f>DGET('1.pgB-koE'!$A$127:$E$286,"jméno",K115:K116)</f>
        <v>František</v>
      </c>
      <c r="L15" s="409"/>
      <c r="M15" s="26"/>
      <c r="N15" s="27"/>
      <c r="O15" s="27"/>
      <c r="P15" s="27"/>
      <c r="Q15" s="27"/>
      <c r="R15" s="27"/>
      <c r="S15" s="28"/>
    </row>
    <row r="16" spans="1:28" ht="9.9499999999999993" customHeight="1" thickBot="1">
      <c r="A16" s="410"/>
      <c r="B16" s="411"/>
      <c r="C16" s="29"/>
      <c r="D16" s="30"/>
      <c r="E16" s="30"/>
      <c r="F16" s="30"/>
      <c r="G16" s="31"/>
      <c r="H16" s="31"/>
      <c r="I16" s="245">
        <f>IF(ISNUMBER(G17),IF(G17&gt;Q17,1,IF(G17=Q17,0.5,0)),"")</f>
        <v>0</v>
      </c>
      <c r="J16" s="1"/>
      <c r="K16" s="410"/>
      <c r="L16" s="411"/>
      <c r="M16" s="29"/>
      <c r="N16" s="30"/>
      <c r="O16" s="30"/>
      <c r="P16" s="30"/>
      <c r="Q16" s="31"/>
      <c r="R16" s="31"/>
      <c r="S16" s="245">
        <f>IF(ISNUMBER(Q17),IF(G17&lt;Q17,1,IF(G17=Q17,0.5,0)),"")</f>
        <v>1</v>
      </c>
    </row>
    <row r="17" spans="1:19" s="1" customFormat="1" ht="15.95" customHeight="1" thickBot="1">
      <c r="A17" s="412">
        <v>1070</v>
      </c>
      <c r="B17" s="420"/>
      <c r="C17" s="32" t="s">
        <v>18</v>
      </c>
      <c r="D17" s="33">
        <f>IF(ISNUMBER(D13),SUM(D13:D16),"")</f>
        <v>268</v>
      </c>
      <c r="E17" s="34">
        <f>IF(ISNUMBER(E13),SUM(E13:E16),"")</f>
        <v>95</v>
      </c>
      <c r="F17" s="35">
        <f>IF(ISNUMBER(F13),SUM(F13:F16),"")</f>
        <v>12</v>
      </c>
      <c r="G17" s="36">
        <f>IF(ISNUMBER(G13),SUM(G13:G16),"")</f>
        <v>363</v>
      </c>
      <c r="H17" s="37">
        <f>IF(ISNUMBER($G17),SUM(H13:H16),"")</f>
        <v>1</v>
      </c>
      <c r="I17" s="246"/>
      <c r="K17" s="412">
        <v>853</v>
      </c>
      <c r="L17" s="413"/>
      <c r="M17" s="32" t="s">
        <v>18</v>
      </c>
      <c r="N17" s="33">
        <f>IF(ISNUMBER(N13),SUM(N13:N16),"")</f>
        <v>263</v>
      </c>
      <c r="O17" s="34">
        <f>IF(ISNUMBER(O13),SUM(O13:O16),"")</f>
        <v>101</v>
      </c>
      <c r="P17" s="35">
        <f>IF(ISNUMBER(P13),SUM(P13:P16),"")</f>
        <v>10</v>
      </c>
      <c r="Q17" s="36">
        <f>IF(ISNUMBER(Q13),SUM(Q13:Q16),"")</f>
        <v>364</v>
      </c>
      <c r="R17" s="37">
        <f>IF(ISNUMBER($Q17),SUM(R13:R16),"")</f>
        <v>1</v>
      </c>
      <c r="S17" s="246"/>
    </row>
    <row r="18" spans="1:19" s="1" customFormat="1" ht="12.95" customHeight="1" thickTop="1">
      <c r="A18" s="414" t="str">
        <f>DGET('1.pgB-koE'!$A$127:$E$286,"příjmení",A117:A118)</f>
        <v>MAŇOUR</v>
      </c>
      <c r="B18" s="415"/>
      <c r="C18" s="13">
        <v>1</v>
      </c>
      <c r="D18" s="38">
        <v>127</v>
      </c>
      <c r="E18" s="39">
        <v>44</v>
      </c>
      <c r="F18" s="39">
        <v>11</v>
      </c>
      <c r="G18" s="40">
        <f>IF(ISBLANK(D18),"",D18+E18)</f>
        <v>171</v>
      </c>
      <c r="H18" s="17">
        <f>IF(ISNUMBER(G18),IF(G18&gt;Q18,1,IF(G18=Q18,0.5,0)),"")</f>
        <v>0</v>
      </c>
      <c r="I18" s="266">
        <f>IF(COUNT(Q22),SUM(I13+G22-Q22),"")</f>
        <v>-69</v>
      </c>
      <c r="K18" s="414" t="str">
        <f>DGET('1.pgB-koE'!$A$127:$E$286,"příjmení",K117:K118)</f>
        <v>PERMAN</v>
      </c>
      <c r="L18" s="415"/>
      <c r="M18" s="13">
        <v>1</v>
      </c>
      <c r="N18" s="38">
        <v>131</v>
      </c>
      <c r="O18" s="39">
        <v>71</v>
      </c>
      <c r="P18" s="39">
        <v>3</v>
      </c>
      <c r="Q18" s="40">
        <f>IF(ISBLANK(N18),"",N18+O18)</f>
        <v>202</v>
      </c>
      <c r="R18" s="17">
        <f>IF(ISNUMBER(Q18),IF(G18&lt;Q18,1,IF(G18=Q18,0.5,0)),"")</f>
        <v>1</v>
      </c>
      <c r="S18" s="19"/>
    </row>
    <row r="19" spans="1:19" s="1" customFormat="1" ht="12.95" customHeight="1" thickBot="1">
      <c r="A19" s="416"/>
      <c r="B19" s="417"/>
      <c r="C19" s="20">
        <v>2</v>
      </c>
      <c r="D19" s="21">
        <v>106</v>
      </c>
      <c r="E19" s="22">
        <v>26</v>
      </c>
      <c r="F19" s="22">
        <v>10</v>
      </c>
      <c r="G19" s="23">
        <f>IF(ISBLANK(D19),"",D19+E19)</f>
        <v>132</v>
      </c>
      <c r="H19" s="24">
        <f>IF(ISNUMBER(G19),IF(G19&gt;Q19,1,IF(G19=Q19,0.5,0)),"")</f>
        <v>0</v>
      </c>
      <c r="I19" s="267"/>
      <c r="K19" s="416"/>
      <c r="L19" s="417"/>
      <c r="M19" s="20">
        <v>2</v>
      </c>
      <c r="N19" s="21">
        <v>153</v>
      </c>
      <c r="O19" s="22">
        <v>71</v>
      </c>
      <c r="P19" s="22">
        <v>6</v>
      </c>
      <c r="Q19" s="23">
        <f>IF(ISBLANK(N19),"",N19+O19)</f>
        <v>224</v>
      </c>
      <c r="R19" s="24">
        <f>IF(ISNUMBER(Q19),IF(G19&lt;Q19,1,IF(G19=Q19,0.5,0)),"")</f>
        <v>1</v>
      </c>
      <c r="S19" s="19"/>
    </row>
    <row r="20" spans="1:19" s="1" customFormat="1" ht="9.9499999999999993" customHeight="1" thickTop="1">
      <c r="A20" s="408" t="str">
        <f>DGET('1.pgB-koE'!$A$127:$E$286,"jméno",A117:A118)</f>
        <v>Kryštof</v>
      </c>
      <c r="B20" s="409"/>
      <c r="C20" s="26"/>
      <c r="D20" s="27"/>
      <c r="E20" s="27"/>
      <c r="F20" s="27"/>
      <c r="G20" s="27"/>
      <c r="H20" s="27"/>
      <c r="I20" s="28"/>
      <c r="K20" s="408" t="str">
        <f>DGET('1.pgB-koE'!$A$127:$E$286,"jméno",K117:K118)</f>
        <v>Milan</v>
      </c>
      <c r="L20" s="409"/>
      <c r="M20" s="26"/>
      <c r="N20" s="27"/>
      <c r="O20" s="27"/>
      <c r="P20" s="27"/>
      <c r="Q20" s="27"/>
      <c r="R20" s="27"/>
      <c r="S20" s="28"/>
    </row>
    <row r="21" spans="1:19" s="1" customFormat="1" ht="9.9499999999999993" customHeight="1" thickBot="1">
      <c r="A21" s="410"/>
      <c r="B21" s="411"/>
      <c r="C21" s="29"/>
      <c r="D21" s="30"/>
      <c r="E21" s="30"/>
      <c r="F21" s="30"/>
      <c r="G21" s="31"/>
      <c r="H21" s="31"/>
      <c r="I21" s="245">
        <f>IF(ISNUMBER(G22),IF(G22&gt;Q22,1,IF(G22=Q22,0.5,0)),"")</f>
        <v>0</v>
      </c>
      <c r="K21" s="410"/>
      <c r="L21" s="411"/>
      <c r="M21" s="29"/>
      <c r="N21" s="30"/>
      <c r="O21" s="30"/>
      <c r="P21" s="30"/>
      <c r="Q21" s="31"/>
      <c r="R21" s="31"/>
      <c r="S21" s="245">
        <f>IF(ISNUMBER(Q22),IF(G22&lt;Q22,1,IF(G22=Q22,0.5,0)),"")</f>
        <v>1</v>
      </c>
    </row>
    <row r="22" spans="1:19" s="1" customFormat="1" ht="15.95" customHeight="1" thickBot="1">
      <c r="A22" s="412">
        <v>25350</v>
      </c>
      <c r="B22" s="420"/>
      <c r="C22" s="32" t="s">
        <v>18</v>
      </c>
      <c r="D22" s="33">
        <f>IF(ISNUMBER(D18),SUM(D18:D21),"")</f>
        <v>233</v>
      </c>
      <c r="E22" s="34">
        <f>IF(ISNUMBER(E18),SUM(E18:E21),"")</f>
        <v>70</v>
      </c>
      <c r="F22" s="35">
        <f>IF(ISNUMBER(F18),SUM(F18:F21),"")</f>
        <v>21</v>
      </c>
      <c r="G22" s="36">
        <f>IF(ISNUMBER(G18),SUM(G18:G21),"")</f>
        <v>303</v>
      </c>
      <c r="H22" s="37">
        <f>IF(ISNUMBER($G22),SUM(H18:H21),"")</f>
        <v>0</v>
      </c>
      <c r="I22" s="246"/>
      <c r="K22" s="412">
        <v>2725</v>
      </c>
      <c r="L22" s="413"/>
      <c r="M22" s="32" t="s">
        <v>18</v>
      </c>
      <c r="N22" s="33">
        <f>IF(ISNUMBER(N18),SUM(N18:N21),"")</f>
        <v>284</v>
      </c>
      <c r="O22" s="34">
        <f>IF(ISNUMBER(O18),SUM(O18:O21),"")</f>
        <v>142</v>
      </c>
      <c r="P22" s="35">
        <f>IF(ISNUMBER(P18),SUM(P18:P21),"")</f>
        <v>9</v>
      </c>
      <c r="Q22" s="36">
        <f>IF(ISNUMBER(Q18),SUM(Q18:Q21),"")</f>
        <v>426</v>
      </c>
      <c r="R22" s="37">
        <f>IF(ISNUMBER($Q22),SUM(R18:R21),"")</f>
        <v>2</v>
      </c>
      <c r="S22" s="246"/>
    </row>
    <row r="23" spans="1:19" s="1" customFormat="1" ht="12.95" customHeight="1" thickTop="1">
      <c r="A23" s="414" t="str">
        <f>DGET('1.pgB-koE'!$A$127:$E$286,"příjmení",A119:A120)</f>
        <v>KŠÍR</v>
      </c>
      <c r="B23" s="415"/>
      <c r="C23" s="13">
        <v>1</v>
      </c>
      <c r="D23" s="38">
        <v>142</v>
      </c>
      <c r="E23" s="39">
        <v>62</v>
      </c>
      <c r="F23" s="39">
        <v>2</v>
      </c>
      <c r="G23" s="40">
        <f>IF(ISBLANK(D23),"",D23+E23)</f>
        <v>204</v>
      </c>
      <c r="H23" s="17">
        <f>IF(ISNUMBER(G23),IF(G23&gt;Q23,1,IF(G23=Q23,0.5,0)),"")</f>
        <v>1</v>
      </c>
      <c r="I23" s="266">
        <f>IF(COUNT(Q27),SUM(I18+G27-Q27),"")</f>
        <v>-40</v>
      </c>
      <c r="K23" s="414" t="str">
        <f>DGET('1.pgB-koE'!$A$127:$E$286,"příjmení",K119:K120)</f>
        <v>BERANOVÁ</v>
      </c>
      <c r="L23" s="415"/>
      <c r="M23" s="13">
        <v>1</v>
      </c>
      <c r="N23" s="38">
        <v>147</v>
      </c>
      <c r="O23" s="39">
        <v>35</v>
      </c>
      <c r="P23" s="39">
        <v>8</v>
      </c>
      <c r="Q23" s="40">
        <f>IF(ISBLANK(N23),"",N23+O23)</f>
        <v>182</v>
      </c>
      <c r="R23" s="17">
        <f>IF(ISNUMBER(Q23),IF(G23&lt;Q23,1,IF(G23=Q23,0.5,0)),"")</f>
        <v>0</v>
      </c>
      <c r="S23" s="19"/>
    </row>
    <row r="24" spans="1:19" s="1" customFormat="1" ht="12.95" customHeight="1" thickBot="1">
      <c r="A24" s="416"/>
      <c r="B24" s="417"/>
      <c r="C24" s="20">
        <v>2</v>
      </c>
      <c r="D24" s="21">
        <v>137</v>
      </c>
      <c r="E24" s="22">
        <v>54</v>
      </c>
      <c r="F24" s="22">
        <v>6</v>
      </c>
      <c r="G24" s="23">
        <f>IF(ISBLANK(D24),"",D24+E24)</f>
        <v>191</v>
      </c>
      <c r="H24" s="24">
        <f>IF(ISNUMBER(G24),IF(G24&gt;Q24,1,IF(G24=Q24,0.5,0)),"")</f>
        <v>1</v>
      </c>
      <c r="I24" s="267"/>
      <c r="K24" s="416"/>
      <c r="L24" s="417"/>
      <c r="M24" s="20">
        <v>2</v>
      </c>
      <c r="N24" s="21">
        <v>141</v>
      </c>
      <c r="O24" s="22">
        <v>43</v>
      </c>
      <c r="P24" s="22">
        <v>8</v>
      </c>
      <c r="Q24" s="23">
        <f>IF(ISBLANK(N24),"",N24+O24)</f>
        <v>184</v>
      </c>
      <c r="R24" s="24">
        <f>IF(ISNUMBER(Q24),IF(G24&lt;Q24,1,IF(G24=Q24,0.5,0)),"")</f>
        <v>0</v>
      </c>
      <c r="S24" s="19"/>
    </row>
    <row r="25" spans="1:19" s="1" customFormat="1" ht="9.9499999999999993" customHeight="1" thickTop="1">
      <c r="A25" s="408" t="str">
        <f>DGET('1.pgB-koE'!$A$127:$E$286,"jméno",A119:A120)</f>
        <v>Petr</v>
      </c>
      <c r="B25" s="409"/>
      <c r="C25" s="26"/>
      <c r="D25" s="27"/>
      <c r="E25" s="27"/>
      <c r="F25" s="27"/>
      <c r="G25" s="27"/>
      <c r="H25" s="27"/>
      <c r="I25" s="28"/>
      <c r="K25" s="408" t="str">
        <f>DGET('1.pgB-koE'!$A$127:$E$286,"jméno",K119:K120)</f>
        <v>Jiřina</v>
      </c>
      <c r="L25" s="409"/>
      <c r="M25" s="26"/>
      <c r="N25" s="27"/>
      <c r="O25" s="27"/>
      <c r="P25" s="27"/>
      <c r="Q25" s="27"/>
      <c r="R25" s="27"/>
      <c r="S25" s="28"/>
    </row>
    <row r="26" spans="1:19" s="1" customFormat="1" ht="9.9499999999999993" customHeight="1" thickBot="1">
      <c r="A26" s="410"/>
      <c r="B26" s="411"/>
      <c r="C26" s="29"/>
      <c r="D26" s="30"/>
      <c r="E26" s="30"/>
      <c r="F26" s="30"/>
      <c r="G26" s="31"/>
      <c r="H26" s="31"/>
      <c r="I26" s="245">
        <f>IF(ISNUMBER(G27),IF(G27&gt;Q27,1,IF(G27=Q27,0.5,0)),"")</f>
        <v>1</v>
      </c>
      <c r="K26" s="410"/>
      <c r="L26" s="411"/>
      <c r="M26" s="29"/>
      <c r="N26" s="30"/>
      <c r="O26" s="30"/>
      <c r="P26" s="30"/>
      <c r="Q26" s="31"/>
      <c r="R26" s="31"/>
      <c r="S26" s="245">
        <f>IF(ISNUMBER(Q27),IF(G27&lt;Q27,1,IF(G27=Q27,0.5,0)),"")</f>
        <v>0</v>
      </c>
    </row>
    <row r="27" spans="1:19" s="1" customFormat="1" ht="15.95" customHeight="1" thickBot="1">
      <c r="A27" s="412">
        <v>20738</v>
      </c>
      <c r="B27" s="420"/>
      <c r="C27" s="32" t="s">
        <v>18</v>
      </c>
      <c r="D27" s="33">
        <f>IF(ISNUMBER(D23),SUM(D23:D26),"")</f>
        <v>279</v>
      </c>
      <c r="E27" s="34">
        <f>IF(ISNUMBER(E23),SUM(E23:E26),"")</f>
        <v>116</v>
      </c>
      <c r="F27" s="35">
        <f>IF(ISNUMBER(F23),SUM(F23:F26),"")</f>
        <v>8</v>
      </c>
      <c r="G27" s="36">
        <f>IF(ISNUMBER(G23),SUM(G23:G26),"")</f>
        <v>395</v>
      </c>
      <c r="H27" s="37">
        <f>IF(ISNUMBER($G27),SUM(H23:H26),"")</f>
        <v>2</v>
      </c>
      <c r="I27" s="246"/>
      <c r="K27" s="412">
        <v>2707</v>
      </c>
      <c r="L27" s="413"/>
      <c r="M27" s="32" t="s">
        <v>18</v>
      </c>
      <c r="N27" s="33">
        <f>IF(ISNUMBER(N23),SUM(N23:N26),"")</f>
        <v>288</v>
      </c>
      <c r="O27" s="34">
        <f>IF(ISNUMBER(O23),SUM(O23:O26),"")</f>
        <v>78</v>
      </c>
      <c r="P27" s="35">
        <f>IF(ISNUMBER(P23),SUM(P23:P26),"")</f>
        <v>16</v>
      </c>
      <c r="Q27" s="36">
        <f>IF(ISNUMBER(Q23),SUM(Q23:Q26),"")</f>
        <v>366</v>
      </c>
      <c r="R27" s="37">
        <f>IF(ISNUMBER($Q27),SUM(R23:R26),"")</f>
        <v>0</v>
      </c>
      <c r="S27" s="246"/>
    </row>
    <row r="28" spans="1:19" s="1" customFormat="1" ht="12.95" customHeight="1" thickTop="1">
      <c r="A28" s="414" t="str">
        <f>DGET('1.pgB-koE'!$A$127:$E$286,"příjmení",A121:A122)</f>
        <v>KOVÁŘ</v>
      </c>
      <c r="B28" s="415"/>
      <c r="C28" s="13">
        <v>1</v>
      </c>
      <c r="D28" s="38">
        <v>155</v>
      </c>
      <c r="E28" s="39">
        <v>80</v>
      </c>
      <c r="F28" s="39">
        <v>5</v>
      </c>
      <c r="G28" s="40">
        <f>IF(ISBLANK(D28),"",D28+E28)</f>
        <v>235</v>
      </c>
      <c r="H28" s="17">
        <f>IF(ISNUMBER(G28),IF(G28&gt;Q28,1,IF(G28=Q28,0.5,0)),"")</f>
        <v>1</v>
      </c>
      <c r="I28" s="266">
        <f>IF(COUNT(Q32),SUM(I23+G32-Q32),"")</f>
        <v>-34</v>
      </c>
      <c r="K28" s="416" t="str">
        <f>DGET('1.pgB-koE'!$A$127:$E$286,"příjmení",K121:K122)</f>
        <v>LÉBL</v>
      </c>
      <c r="L28" s="417"/>
      <c r="M28" s="13">
        <v>1</v>
      </c>
      <c r="N28" s="38">
        <v>142</v>
      </c>
      <c r="O28" s="39">
        <v>79</v>
      </c>
      <c r="P28" s="39">
        <v>3</v>
      </c>
      <c r="Q28" s="40">
        <f>IF(ISBLANK(N28),"",N28+O28)</f>
        <v>221</v>
      </c>
      <c r="R28" s="17">
        <f>IF(ISNUMBER(Q28),IF(G28&lt;Q28,1,IF(G28=Q28,0.5,0)),"")</f>
        <v>0</v>
      </c>
      <c r="S28" s="19"/>
    </row>
    <row r="29" spans="1:19" s="1" customFormat="1" ht="12.95" customHeight="1" thickBot="1">
      <c r="A29" s="416"/>
      <c r="B29" s="417"/>
      <c r="C29" s="20">
        <v>2</v>
      </c>
      <c r="D29" s="21">
        <v>144</v>
      </c>
      <c r="E29" s="22">
        <v>44</v>
      </c>
      <c r="F29" s="22">
        <v>9</v>
      </c>
      <c r="G29" s="23">
        <f>IF(ISBLANK(D29),"",D29+E29)</f>
        <v>188</v>
      </c>
      <c r="H29" s="24">
        <f>IF(ISNUMBER(G29),IF(G29&gt;Q29,1,IF(G29=Q29,0.5,0)),"")</f>
        <v>0</v>
      </c>
      <c r="I29" s="267"/>
      <c r="K29" s="416"/>
      <c r="L29" s="417"/>
      <c r="M29" s="20">
        <v>2</v>
      </c>
      <c r="N29" s="21">
        <v>143</v>
      </c>
      <c r="O29" s="22">
        <v>53</v>
      </c>
      <c r="P29" s="22">
        <v>6</v>
      </c>
      <c r="Q29" s="23">
        <f>IF(ISBLANK(N29),"",N29+O29)</f>
        <v>196</v>
      </c>
      <c r="R29" s="24">
        <f>IF(ISNUMBER(Q29),IF(G29&lt;Q29,1,IF(G29=Q29,0.5,0)),"")</f>
        <v>1</v>
      </c>
      <c r="S29" s="19"/>
    </row>
    <row r="30" spans="1:19" s="1" customFormat="1" ht="9.9499999999999993" customHeight="1" thickTop="1">
      <c r="A30" s="408" t="str">
        <f>DGET('1.pgB-koE'!$A$127:$E$286,"jméno",A121:A122)</f>
        <v>Martin</v>
      </c>
      <c r="B30" s="409"/>
      <c r="C30" s="26"/>
      <c r="D30" s="27"/>
      <c r="E30" s="27"/>
      <c r="F30" s="27"/>
      <c r="G30" s="27"/>
      <c r="H30" s="27"/>
      <c r="I30" s="28"/>
      <c r="K30" s="408" t="str">
        <f>DGET('1.pgB-koE'!$A$127:$E$286,"jméno",K121:K122)</f>
        <v>Zbyněk</v>
      </c>
      <c r="L30" s="409"/>
      <c r="M30" s="26"/>
      <c r="N30" s="27"/>
      <c r="O30" s="27"/>
      <c r="P30" s="27"/>
      <c r="Q30" s="27"/>
      <c r="R30" s="27"/>
      <c r="S30" s="28"/>
    </row>
    <row r="31" spans="1:19" s="1" customFormat="1" ht="9.9499999999999993" customHeight="1" thickBot="1">
      <c r="A31" s="410"/>
      <c r="B31" s="411"/>
      <c r="C31" s="29"/>
      <c r="D31" s="30"/>
      <c r="E31" s="30"/>
      <c r="F31" s="30"/>
      <c r="G31" s="31"/>
      <c r="H31" s="31"/>
      <c r="I31" s="245">
        <f>IF(ISNUMBER(G32),IF(G32&gt;Q32,1,IF(G32=Q32,0.5,0)),"")</f>
        <v>1</v>
      </c>
      <c r="K31" s="410"/>
      <c r="L31" s="411"/>
      <c r="M31" s="29"/>
      <c r="N31" s="30"/>
      <c r="O31" s="30"/>
      <c r="P31" s="30"/>
      <c r="Q31" s="31"/>
      <c r="R31" s="31"/>
      <c r="S31" s="245">
        <f>IF(ISNUMBER(Q32),IF(G32&lt;Q32,1,IF(G32=Q32,0.5,0)),"")</f>
        <v>0</v>
      </c>
    </row>
    <row r="32" spans="1:19" s="1" customFormat="1" ht="15.95" customHeight="1" thickBot="1">
      <c r="A32" s="412">
        <v>20740</v>
      </c>
      <c r="B32" s="420"/>
      <c r="C32" s="32" t="s">
        <v>18</v>
      </c>
      <c r="D32" s="33">
        <f>IF(ISNUMBER(D28),SUM(D28:D31),"")</f>
        <v>299</v>
      </c>
      <c r="E32" s="34">
        <f>IF(ISNUMBER(E28),SUM(E28:E31),"")</f>
        <v>124</v>
      </c>
      <c r="F32" s="35">
        <f>IF(ISNUMBER(F28),SUM(F28:F31),"")</f>
        <v>14</v>
      </c>
      <c r="G32" s="36">
        <f>IF(ISNUMBER(G28),SUM(G28:G31),"")</f>
        <v>423</v>
      </c>
      <c r="H32" s="37">
        <f>IF(ISNUMBER($G32),SUM(H28:H31),"")</f>
        <v>1</v>
      </c>
      <c r="I32" s="246"/>
      <c r="K32" s="412">
        <v>23635</v>
      </c>
      <c r="L32" s="413"/>
      <c r="M32" s="32" t="s">
        <v>18</v>
      </c>
      <c r="N32" s="33">
        <f>IF(ISNUMBER(N28),SUM(N28:N31),"")</f>
        <v>285</v>
      </c>
      <c r="O32" s="34">
        <f>IF(ISNUMBER(O28),SUM(O28:O31),"")</f>
        <v>132</v>
      </c>
      <c r="P32" s="35">
        <f>IF(ISNUMBER(P28),SUM(P28:P31),"")</f>
        <v>9</v>
      </c>
      <c r="Q32" s="36">
        <f>IF(ISNUMBER(Q28),SUM(Q28:Q31),"")</f>
        <v>417</v>
      </c>
      <c r="R32" s="37">
        <f>IF(ISNUMBER($Q32),SUM(R28:R31),"")</f>
        <v>1</v>
      </c>
      <c r="S32" s="246"/>
    </row>
    <row r="33" spans="1:27" ht="12.95" customHeight="1" thickTop="1">
      <c r="A33" s="414" t="str">
        <f>DGET('1.pgB-koE'!$A$127:$E$286,"příjmení",A123:A124)</f>
        <v>SMÉKAL</v>
      </c>
      <c r="B33" s="415"/>
      <c r="C33" s="13">
        <v>1</v>
      </c>
      <c r="D33" s="38">
        <v>127</v>
      </c>
      <c r="E33" s="39">
        <v>42</v>
      </c>
      <c r="F33" s="39">
        <v>10</v>
      </c>
      <c r="G33" s="40">
        <f>IF(ISBLANK(D33),"",D33+E33)</f>
        <v>169</v>
      </c>
      <c r="H33" s="17">
        <f>IF(ISNUMBER(G33),IF(G33&gt;Q33,1,IF(G33=Q33,0.5,0)),"")</f>
        <v>0</v>
      </c>
      <c r="I33" s="266">
        <f>IF(COUNT(Q37),SUM(I28+G37-Q37),"")</f>
        <v>-92</v>
      </c>
      <c r="J33" s="1"/>
      <c r="K33" s="416" t="str">
        <f>DGET('1.pgB-koE'!$A$127:$E$286,"příjmení",K123:K124)</f>
        <v>MUSIL</v>
      </c>
      <c r="L33" s="417"/>
      <c r="M33" s="13">
        <v>1</v>
      </c>
      <c r="N33" s="38">
        <v>154</v>
      </c>
      <c r="O33" s="39">
        <v>69</v>
      </c>
      <c r="P33" s="39">
        <v>5</v>
      </c>
      <c r="Q33" s="40">
        <f>IF(ISBLANK(N33),"",N33+O33)</f>
        <v>223</v>
      </c>
      <c r="R33" s="17">
        <f>IF(ISNUMBER(Q33),IF(G33&lt;Q33,1,IF(G33=Q33,0.5,0)),"")</f>
        <v>1</v>
      </c>
      <c r="S33" s="19"/>
    </row>
    <row r="34" spans="1:27" ht="12.95" customHeight="1" thickBot="1">
      <c r="A34" s="416"/>
      <c r="B34" s="417"/>
      <c r="C34" s="20">
        <v>2</v>
      </c>
      <c r="D34" s="21">
        <v>144</v>
      </c>
      <c r="E34" s="22">
        <v>35</v>
      </c>
      <c r="F34" s="22">
        <v>7</v>
      </c>
      <c r="G34" s="23">
        <f>IF(ISBLANK(D34),"",D34+E34)</f>
        <v>179</v>
      </c>
      <c r="H34" s="24">
        <f>IF(ISNUMBER(G34),IF(G34&gt;Q34,1,IF(G34=Q34,0.5,0)),"")</f>
        <v>0</v>
      </c>
      <c r="I34" s="267"/>
      <c r="J34" s="1"/>
      <c r="K34" s="416"/>
      <c r="L34" s="417"/>
      <c r="M34" s="20">
        <v>2</v>
      </c>
      <c r="N34" s="21">
        <v>131</v>
      </c>
      <c r="O34" s="22">
        <v>52</v>
      </c>
      <c r="P34" s="22">
        <v>4</v>
      </c>
      <c r="Q34" s="23">
        <f>IF(ISBLANK(N34),"",N34+O34)</f>
        <v>183</v>
      </c>
      <c r="R34" s="24">
        <f>IF(ISNUMBER(Q34),IF(G34&lt;Q34,1,IF(G34=Q34,0.5,0)),"")</f>
        <v>1</v>
      </c>
      <c r="S34" s="19"/>
    </row>
    <row r="35" spans="1:27" ht="9.9499999999999993" customHeight="1" thickTop="1">
      <c r="A35" s="408" t="str">
        <f>DGET('1.pgB-koE'!$A$127:$E$286,"jméno",A123:A124)</f>
        <v>Tomáš</v>
      </c>
      <c r="B35" s="409"/>
      <c r="C35" s="26"/>
      <c r="D35" s="27"/>
      <c r="E35" s="27"/>
      <c r="F35" s="27"/>
      <c r="G35" s="27"/>
      <c r="H35" s="27"/>
      <c r="I35" s="28"/>
      <c r="J35" s="1"/>
      <c r="K35" s="408" t="str">
        <f>DGET('1.pgB-koE'!$A$127:$E$286,"jméno",K123:K124)</f>
        <v>Bohumír</v>
      </c>
      <c r="L35" s="409"/>
      <c r="M35" s="26"/>
      <c r="N35" s="27"/>
      <c r="O35" s="27"/>
      <c r="P35" s="27"/>
      <c r="Q35" s="27"/>
      <c r="R35" s="27"/>
      <c r="S35" s="28"/>
    </row>
    <row r="36" spans="1:27" ht="9.9499999999999993" customHeight="1" thickBot="1">
      <c r="A36" s="410"/>
      <c r="B36" s="411"/>
      <c r="C36" s="29"/>
      <c r="D36" s="30"/>
      <c r="E36" s="30"/>
      <c r="F36" s="30"/>
      <c r="G36" s="31"/>
      <c r="H36" s="31"/>
      <c r="I36" s="245">
        <f>IF(ISNUMBER(G37),IF(G37&gt;Q37,1,IF(G37=Q37,0.5,0)),"")</f>
        <v>0</v>
      </c>
      <c r="J36" s="1"/>
      <c r="K36" s="410"/>
      <c r="L36" s="411"/>
      <c r="M36" s="29"/>
      <c r="N36" s="30"/>
      <c r="O36" s="30"/>
      <c r="P36" s="30"/>
      <c r="Q36" s="31"/>
      <c r="R36" s="31"/>
      <c r="S36" s="245">
        <f>IF(ISNUMBER(Q37),IF(G37&lt;Q37,1,IF(G37=Q37,0.5,0)),"")</f>
        <v>1</v>
      </c>
    </row>
    <row r="37" spans="1:27" ht="15.95" customHeight="1" thickBot="1">
      <c r="A37" s="412">
        <v>17966</v>
      </c>
      <c r="B37" s="420"/>
      <c r="C37" s="32" t="s">
        <v>18</v>
      </c>
      <c r="D37" s="33">
        <f>IF(ISNUMBER(D33),SUM(D33:D36),"")</f>
        <v>271</v>
      </c>
      <c r="E37" s="34">
        <f>IF(ISNUMBER(E33),SUM(E33:E36),"")</f>
        <v>77</v>
      </c>
      <c r="F37" s="35">
        <f>IF(ISNUMBER(F33),SUM(F33:F36),"")</f>
        <v>17</v>
      </c>
      <c r="G37" s="36">
        <f>IF(ISNUMBER(G33),SUM(G33:G36),"")</f>
        <v>348</v>
      </c>
      <c r="H37" s="37">
        <f>IF(ISNUMBER($G37),SUM(H33:H36),"")</f>
        <v>0</v>
      </c>
      <c r="I37" s="246"/>
      <c r="J37" s="1"/>
      <c r="K37" s="278">
        <v>10871</v>
      </c>
      <c r="L37" s="279"/>
      <c r="M37" s="32" t="s">
        <v>18</v>
      </c>
      <c r="N37" s="33">
        <f>IF(ISNUMBER(N33),SUM(N33:N36),"")</f>
        <v>285</v>
      </c>
      <c r="O37" s="34">
        <f>IF(ISNUMBER(O33),SUM(O33:O36),"")</f>
        <v>121</v>
      </c>
      <c r="P37" s="35">
        <f>IF(ISNUMBER(P33),SUM(P33:P36),"")</f>
        <v>9</v>
      </c>
      <c r="Q37" s="36">
        <f>IF(ISNUMBER(Q33),SUM(Q33:Q36),"")</f>
        <v>406</v>
      </c>
      <c r="R37" s="37">
        <f>IF(ISNUMBER($Q37),SUM(R33:R36),"")</f>
        <v>2</v>
      </c>
      <c r="S37" s="246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41"/>
      <c r="B39" s="42"/>
      <c r="C39" s="43" t="s">
        <v>44</v>
      </c>
      <c r="D39" s="44">
        <f>IF(ISNUMBER(D12),SUM(D12,D17,D22,D27,D32,D37),"")</f>
        <v>1615</v>
      </c>
      <c r="E39" s="45">
        <f>IF(ISNUMBER(E12),SUM(E12,E17,E22,E27,E32,E37),"")</f>
        <v>612</v>
      </c>
      <c r="F39" s="46">
        <f>IF(ISNUMBER(F12),SUM(F12,F17,F22,F27,F32,F37),"")</f>
        <v>82</v>
      </c>
      <c r="G39" s="47">
        <f>IF(ISNUMBER(G12),SUM(G12,G17,G22,G27,G32,G37),"")</f>
        <v>2227</v>
      </c>
      <c r="H39" s="48">
        <f>IF(ISNUMBER($G39),SUM(H12,H17,H22,H27,H32,H37),"")</f>
        <v>5</v>
      </c>
      <c r="I39" s="49">
        <f>IF(ISNUMBER(G39),IF(G39&gt;Q39,2,IF(G39=Q39,1,0)),"")</f>
        <v>0</v>
      </c>
      <c r="J39" s="1"/>
      <c r="K39" s="41"/>
      <c r="L39" s="42"/>
      <c r="M39" s="43" t="s">
        <v>44</v>
      </c>
      <c r="N39" s="44">
        <f>IF(ISNUMBER(N12),SUM(N12,N17,N22,N27,N32,N37),"")</f>
        <v>1642</v>
      </c>
      <c r="O39" s="45">
        <f>IF(ISNUMBER(O12),SUM(O12,O17,O22,O27,O32,O37),"")</f>
        <v>677</v>
      </c>
      <c r="P39" s="46">
        <f>IF(ISNUMBER(P12),SUM(P12,P17,P22,P27,P32,P37),"")</f>
        <v>64</v>
      </c>
      <c r="Q39" s="47">
        <f>IF(ISNUMBER(Q12),SUM(Q12,Q17,Q22,Q27,Q32,Q37),"")</f>
        <v>2319</v>
      </c>
      <c r="R39" s="48">
        <f>IF(ISNUMBER($Q39),SUM(R12,R17,R22,R27,R32,R37),"")</f>
        <v>7</v>
      </c>
      <c r="S39" s="49">
        <f>IF(ISNUMBER(Q39),IF(G39&lt;Q39,2,IF(G39=Q39,1,0)),"")</f>
        <v>2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50"/>
      <c r="B41" s="51" t="s">
        <v>45</v>
      </c>
      <c r="C41" s="280" t="s">
        <v>110</v>
      </c>
      <c r="D41" s="280"/>
      <c r="E41" s="280"/>
      <c r="F41" s="1"/>
      <c r="G41" s="281" t="s">
        <v>47</v>
      </c>
      <c r="H41" s="282"/>
      <c r="I41" s="52">
        <f>IF(ISNUMBER(I11),SUM(I11,I16,I21,I26,I31,I36,I39),"")</f>
        <v>3</v>
      </c>
      <c r="J41" s="1"/>
      <c r="K41" s="50"/>
      <c r="L41" s="51" t="s">
        <v>45</v>
      </c>
      <c r="M41" s="280" t="s">
        <v>151</v>
      </c>
      <c r="N41" s="280"/>
      <c r="O41" s="280"/>
      <c r="P41" s="1"/>
      <c r="Q41" s="281" t="s">
        <v>47</v>
      </c>
      <c r="R41" s="282"/>
      <c r="S41" s="52">
        <f>IF(ISNUMBER(S11),SUM(S11,S16,S21,S26,S31,S36,S39),"")</f>
        <v>5</v>
      </c>
    </row>
    <row r="42" spans="1:27" ht="20.100000000000001" customHeight="1">
      <c r="A42" s="50"/>
      <c r="B42" s="51" t="s">
        <v>49</v>
      </c>
      <c r="C42" s="272"/>
      <c r="D42" s="272"/>
      <c r="E42" s="272"/>
      <c r="F42" s="53"/>
      <c r="G42" s="53"/>
      <c r="H42" s="53"/>
      <c r="I42" s="53"/>
      <c r="J42" s="53"/>
      <c r="K42" s="50"/>
      <c r="L42" s="51" t="s">
        <v>49</v>
      </c>
      <c r="M42" s="272"/>
      <c r="N42" s="272"/>
      <c r="O42" s="272"/>
      <c r="P42" s="54"/>
      <c r="Q42" s="12"/>
      <c r="R42" s="12"/>
      <c r="S42" s="12"/>
    </row>
    <row r="43" spans="1:27" ht="20.25" customHeight="1">
      <c r="A43" s="51" t="s">
        <v>50</v>
      </c>
      <c r="B43" s="51" t="s">
        <v>51</v>
      </c>
      <c r="C43" s="273" t="s">
        <v>52</v>
      </c>
      <c r="D43" s="273"/>
      <c r="E43" s="273"/>
      <c r="F43" s="273"/>
      <c r="G43" s="273"/>
      <c r="H43" s="273"/>
      <c r="I43" s="51"/>
      <c r="J43" s="51"/>
      <c r="K43" s="51" t="s">
        <v>53</v>
      </c>
      <c r="L43" s="274"/>
      <c r="M43" s="274"/>
      <c r="N43" s="1"/>
      <c r="O43" s="51" t="s">
        <v>49</v>
      </c>
      <c r="P43" s="275"/>
      <c r="Q43" s="275"/>
      <c r="R43" s="275"/>
      <c r="S43" s="275"/>
      <c r="V43" s="55"/>
      <c r="W43" s="55"/>
      <c r="X43" s="55"/>
      <c r="Y43" s="55"/>
      <c r="Z43" s="55"/>
      <c r="AA43" s="55"/>
    </row>
    <row r="44" spans="1:27" ht="9.75" customHeight="1">
      <c r="A44" s="51"/>
      <c r="B44" s="51"/>
      <c r="C44" s="56"/>
      <c r="D44" s="56"/>
      <c r="E44" s="56"/>
      <c r="F44" s="56"/>
      <c r="G44" s="56"/>
      <c r="H44" s="56"/>
      <c r="I44" s="51"/>
      <c r="J44" s="51"/>
      <c r="K44" s="51"/>
      <c r="L44" s="53"/>
      <c r="M44" s="53"/>
      <c r="N44" s="1"/>
      <c r="O44" s="51"/>
      <c r="P44" s="56"/>
      <c r="Q44" s="56"/>
      <c r="R44" s="56"/>
      <c r="S44" s="56"/>
    </row>
    <row r="45" spans="1:27" ht="30" customHeight="1">
      <c r="A45" s="57" t="s">
        <v>54</v>
      </c>
      <c r="B45" s="1"/>
      <c r="C45" s="1"/>
      <c r="D45" s="1"/>
      <c r="E45" s="1"/>
      <c r="F45" s="58" t="str">
        <f>IF((B3=0)," ",(CONCATENATE(B3,"   vs   ",L3)))</f>
        <v>TJ Praga Praha B   vs   KK Konstruktiva Praha E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174" t="s">
        <v>55</v>
      </c>
      <c r="C46" s="276" t="s">
        <v>91</v>
      </c>
      <c r="D46" s="276"/>
      <c r="E46" s="1"/>
      <c r="F46" s="1"/>
      <c r="G46" s="1"/>
      <c r="H46" s="1"/>
      <c r="I46" s="174" t="s">
        <v>57</v>
      </c>
      <c r="J46" s="277">
        <v>18</v>
      </c>
      <c r="K46" s="277"/>
      <c r="L46" s="1"/>
      <c r="M46" s="1"/>
      <c r="N46" s="1"/>
      <c r="O46" s="1"/>
      <c r="P46" s="1"/>
    </row>
    <row r="47" spans="1:27" ht="20.100000000000001" customHeight="1">
      <c r="A47" s="1"/>
      <c r="B47" s="174" t="s">
        <v>59</v>
      </c>
      <c r="C47" s="288" t="s">
        <v>162</v>
      </c>
      <c r="D47" s="288"/>
      <c r="E47" s="1"/>
      <c r="F47" s="1"/>
      <c r="G47" s="1"/>
      <c r="H47" s="1"/>
      <c r="I47" s="174" t="s">
        <v>61</v>
      </c>
      <c r="J47" s="289">
        <v>2</v>
      </c>
      <c r="K47" s="289"/>
      <c r="L47" s="1"/>
      <c r="M47" s="1"/>
      <c r="N47" s="1"/>
      <c r="O47" s="1"/>
      <c r="P47" s="174" t="s">
        <v>62</v>
      </c>
      <c r="Q47" s="290">
        <v>43334</v>
      </c>
      <c r="R47" s="291"/>
      <c r="S47" s="291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s="1" customFormat="1" ht="15" customHeight="1">
      <c r="A49" s="253" t="s">
        <v>63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3"/>
    </row>
    <row r="50" spans="1:19" s="1" customFormat="1" ht="90" customHeight="1">
      <c r="A50" s="294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6"/>
    </row>
    <row r="51" spans="1:19" s="1" customFormat="1" ht="5.0999999999999996" customHeight="1"/>
    <row r="52" spans="1:19" s="1" customFormat="1" ht="15" customHeight="1">
      <c r="A52" s="297" t="s">
        <v>64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9"/>
    </row>
    <row r="53" spans="1:19" s="1" customFormat="1" ht="6.7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s="1" customFormat="1" ht="18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s="1" customFormat="1" ht="18" customHeight="1">
      <c r="A55" s="65"/>
      <c r="B55" s="66" t="s">
        <v>65</v>
      </c>
      <c r="C55" s="67"/>
      <c r="D55" s="68"/>
      <c r="E55" s="66" t="s">
        <v>66</v>
      </c>
      <c r="F55" s="67"/>
      <c r="G55" s="67"/>
      <c r="H55" s="67"/>
      <c r="I55" s="68"/>
      <c r="J55" s="61"/>
      <c r="K55" s="69"/>
      <c r="L55" s="66" t="s">
        <v>65</v>
      </c>
      <c r="M55" s="67"/>
      <c r="N55" s="68"/>
      <c r="O55" s="66" t="s">
        <v>66</v>
      </c>
      <c r="P55" s="67"/>
      <c r="Q55" s="67"/>
      <c r="R55" s="67"/>
      <c r="S55" s="70"/>
    </row>
    <row r="56" spans="1:19" s="1" customFormat="1" ht="18" customHeight="1">
      <c r="A56" s="71" t="s">
        <v>67</v>
      </c>
      <c r="B56" s="72" t="s">
        <v>68</v>
      </c>
      <c r="C56" s="73"/>
      <c r="D56" s="74" t="s">
        <v>69</v>
      </c>
      <c r="E56" s="72" t="s">
        <v>68</v>
      </c>
      <c r="F56" s="75"/>
      <c r="G56" s="75"/>
      <c r="H56" s="76"/>
      <c r="I56" s="74" t="s">
        <v>69</v>
      </c>
      <c r="J56" s="61"/>
      <c r="K56" s="77" t="s">
        <v>67</v>
      </c>
      <c r="L56" s="72" t="s">
        <v>68</v>
      </c>
      <c r="M56" s="73"/>
      <c r="N56" s="74" t="s">
        <v>69</v>
      </c>
      <c r="O56" s="72" t="s">
        <v>68</v>
      </c>
      <c r="P56" s="75"/>
      <c r="Q56" s="75"/>
      <c r="R56" s="76"/>
      <c r="S56" s="78" t="s">
        <v>69</v>
      </c>
    </row>
    <row r="57" spans="1:19" s="1" customFormat="1" ht="18" customHeight="1">
      <c r="A57" s="79"/>
      <c r="B57" s="397" t="e">
        <f>DGET('1.pgB-koE'!$A$127:$I$287,"celé",B114:B115)</f>
        <v>#NUM!</v>
      </c>
      <c r="C57" s="398"/>
      <c r="D57" s="80"/>
      <c r="E57" s="402" t="e">
        <f>DGET('1.pgB-koE'!$A$127:$L$282,"celé",B116:B117)</f>
        <v>#NUM!</v>
      </c>
      <c r="F57" s="403"/>
      <c r="G57" s="403" t="e">
        <f>DGET('1.pgB-koE'!$A$127:$L$282,"celé",G114:G115)</f>
        <v>#NUM!</v>
      </c>
      <c r="H57" s="404"/>
      <c r="I57" s="80"/>
      <c r="J57" s="61"/>
      <c r="K57" s="81"/>
      <c r="L57" s="397" t="e">
        <f>DGET('1.pgB-koE'!$A$127:$L$282,"celé",L114:L115)</f>
        <v>#NUM!</v>
      </c>
      <c r="M57" s="398"/>
      <c r="N57" s="80"/>
      <c r="O57" s="402" t="e">
        <f>DGET('1.pgB-koE'!$A$127:$L$282,"celé",L116:L117)</f>
        <v>#NUM!</v>
      </c>
      <c r="P57" s="403"/>
      <c r="Q57" s="403" t="e">
        <f>DGET('1.pgB-koE'!$A$127:$L$282,"celé",Q113:Q114)</f>
        <v>#NUM!</v>
      </c>
      <c r="R57" s="404"/>
      <c r="S57" s="82"/>
    </row>
    <row r="58" spans="1:19" s="1" customFormat="1" ht="18" customHeight="1">
      <c r="A58" s="79"/>
      <c r="B58" s="397" t="e">
        <f>DGET('1.pgB-koE'!$A$127:$L$282,"celé",B118:B119)</f>
        <v>#NUM!</v>
      </c>
      <c r="C58" s="398"/>
      <c r="D58" s="80"/>
      <c r="E58" s="402" t="e">
        <f>DGET('1.pgB-koE'!$A$127:$L$282,"celé",B120:B121)</f>
        <v>#NUM!</v>
      </c>
      <c r="F58" s="403"/>
      <c r="G58" s="403" t="e">
        <f>DGET('1.pgB-koE'!$A$127:$L$282,"celé",G115:G116)</f>
        <v>#NUM!</v>
      </c>
      <c r="H58" s="404"/>
      <c r="I58" s="80"/>
      <c r="J58" s="61"/>
      <c r="K58" s="81"/>
      <c r="L58" s="397" t="e">
        <f>DGET('1.pgB-koE'!$A$127:$L$282,"celé",L118:L119)</f>
        <v>#NUM!</v>
      </c>
      <c r="M58" s="398"/>
      <c r="N58" s="80"/>
      <c r="O58" s="402" t="e">
        <f>DGET('1.pgB-koE'!$A$127:$L$282,"celé",L120:L121)</f>
        <v>#NUM!</v>
      </c>
      <c r="P58" s="403"/>
      <c r="Q58" s="403" t="e">
        <f>DGET('1.pgB-koE'!$A$127:$L$282,"celé",Q114:Q115)</f>
        <v>#NUM!</v>
      </c>
      <c r="R58" s="404"/>
      <c r="S58" s="82"/>
    </row>
    <row r="59" spans="1:19" s="1" customFormat="1" ht="11.25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s="1" customFormat="1" ht="3.75" customHeight="1">
      <c r="A60" s="64"/>
      <c r="B60" s="61"/>
      <c r="C60" s="61"/>
      <c r="D60" s="61"/>
      <c r="E60" s="61"/>
      <c r="F60" s="61"/>
      <c r="G60" s="61"/>
      <c r="H60" s="61"/>
      <c r="I60" s="61"/>
      <c r="J60" s="61"/>
      <c r="K60" s="64"/>
      <c r="L60" s="61"/>
      <c r="M60" s="61"/>
      <c r="N60" s="61"/>
      <c r="O60" s="61"/>
      <c r="P60" s="61"/>
      <c r="Q60" s="61"/>
      <c r="R60" s="61"/>
      <c r="S60" s="61"/>
    </row>
    <row r="61" spans="1:19" s="1" customFormat="1" ht="19.5" customHeight="1">
      <c r="A61" s="303" t="s">
        <v>70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304"/>
    </row>
    <row r="62" spans="1:19" s="1" customFormat="1" ht="90" customHeight="1">
      <c r="A62" s="305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7"/>
    </row>
    <row r="63" spans="1:19" s="1" customFormat="1" ht="5.0999999999999996" customHeight="1"/>
    <row r="64" spans="1:19" s="1" customFormat="1" ht="15" customHeight="1">
      <c r="A64" s="253" t="s">
        <v>71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3"/>
    </row>
    <row r="65" spans="1:27" ht="90" customHeight="1">
      <c r="A65" s="294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6"/>
    </row>
    <row r="66" spans="1:27" ht="30" customHeight="1">
      <c r="A66" s="308" t="s">
        <v>73</v>
      </c>
      <c r="B66" s="308"/>
      <c r="C66" s="309"/>
      <c r="D66" s="309"/>
      <c r="E66" s="309"/>
      <c r="F66" s="309"/>
      <c r="G66" s="309"/>
      <c r="H66" s="309"/>
      <c r="I66" s="1"/>
      <c r="J66" s="1"/>
      <c r="K66" s="1"/>
      <c r="L66" s="1"/>
      <c r="M66" s="1"/>
      <c r="N66" s="1"/>
      <c r="O66" s="1"/>
      <c r="P66" s="1"/>
      <c r="V66" s="244"/>
      <c r="W66" s="244"/>
      <c r="X66" s="244"/>
      <c r="Y66" s="244"/>
      <c r="Z66" s="244"/>
      <c r="AA66" s="244"/>
    </row>
    <row r="67" spans="1:27" ht="30" customHeight="1">
      <c r="A67" s="86"/>
      <c r="B67" s="86"/>
      <c r="C67" s="87"/>
      <c r="D67" s="87"/>
      <c r="E67" s="87"/>
      <c r="F67" s="87"/>
      <c r="G67" s="87"/>
      <c r="H67" s="87"/>
      <c r="I67" s="1"/>
      <c r="J67" s="1"/>
      <c r="K67" s="1"/>
      <c r="L67" s="1"/>
      <c r="M67" s="1"/>
      <c r="N67" s="1"/>
      <c r="O67" s="1"/>
      <c r="P67" s="1"/>
      <c r="V67" s="175"/>
      <c r="W67" s="89"/>
      <c r="X67" s="89"/>
      <c r="Y67" s="89"/>
      <c r="Z67" s="89"/>
      <c r="AA67" s="89"/>
    </row>
    <row r="68" spans="1:27" ht="11.25" customHeight="1">
      <c r="A68" s="236" t="s">
        <v>74</v>
      </c>
      <c r="B68" s="426" t="s">
        <v>75</v>
      </c>
      <c r="C68" s="426"/>
      <c r="D68" s="426"/>
      <c r="E68" s="401" t="s">
        <v>76</v>
      </c>
      <c r="F68" s="401"/>
      <c r="G68" s="401"/>
      <c r="H68" s="401"/>
      <c r="I68" s="401" t="s">
        <v>491</v>
      </c>
      <c r="J68" s="401"/>
      <c r="K68" s="235"/>
      <c r="L68" s="400" t="s">
        <v>490</v>
      </c>
      <c r="M68" s="400"/>
      <c r="N68" s="400"/>
      <c r="O68" s="406"/>
      <c r="P68" s="406"/>
      <c r="Q68" s="406"/>
      <c r="R68" s="406"/>
      <c r="V68" s="175"/>
      <c r="W68" s="89"/>
      <c r="X68" s="89"/>
      <c r="Y68" s="89"/>
      <c r="Z68" s="89"/>
      <c r="AA68" s="89"/>
    </row>
    <row r="69" spans="1:27" ht="5.25" customHeight="1">
      <c r="A69" s="90"/>
      <c r="B69" s="424"/>
      <c r="C69" s="424"/>
      <c r="D69" s="424"/>
      <c r="E69" s="300"/>
      <c r="F69" s="300"/>
      <c r="G69" s="300"/>
      <c r="H69" s="300"/>
      <c r="I69" s="300"/>
      <c r="J69" s="300"/>
      <c r="K69" s="300"/>
      <c r="L69" s="1"/>
      <c r="M69" s="425"/>
      <c r="N69" s="425"/>
      <c r="O69" s="406"/>
      <c r="P69" s="406"/>
      <c r="Q69" s="5"/>
      <c r="R69" s="234"/>
    </row>
    <row r="70" spans="1:27" ht="13.5" customHeight="1">
      <c r="A70" s="92">
        <v>3</v>
      </c>
      <c r="B70" s="94" t="s">
        <v>113</v>
      </c>
      <c r="C70" s="94"/>
      <c r="D70" s="94"/>
      <c r="E70" s="94" t="s">
        <v>489</v>
      </c>
      <c r="F70" s="94"/>
      <c r="G70" s="94"/>
      <c r="H70" s="94"/>
      <c r="I70" s="94" t="s">
        <v>104</v>
      </c>
      <c r="J70" s="94"/>
      <c r="K70" s="94"/>
      <c r="L70" s="233" t="s">
        <v>476</v>
      </c>
      <c r="M70" s="94" t="s">
        <v>244</v>
      </c>
      <c r="N70" s="94"/>
      <c r="O70" s="232"/>
      <c r="P70" s="452" t="s">
        <v>488</v>
      </c>
      <c r="Q70" s="452"/>
      <c r="R70" s="452"/>
      <c r="S70" s="452"/>
      <c r="V70" s="100"/>
      <c r="W70" s="101"/>
      <c r="X70" s="102"/>
      <c r="Y70" s="103"/>
      <c r="Z70" s="104"/>
      <c r="AA70" s="105"/>
    </row>
    <row r="71" spans="1:27" ht="13.5" customHeight="1">
      <c r="A71" s="92">
        <v>5</v>
      </c>
      <c r="B71" s="94" t="s">
        <v>82</v>
      </c>
      <c r="C71" s="94"/>
      <c r="D71" s="94"/>
      <c r="E71" s="94" t="s">
        <v>139</v>
      </c>
      <c r="F71" s="94"/>
      <c r="G71" s="94"/>
      <c r="H71" s="94"/>
      <c r="I71" s="94" t="s">
        <v>431</v>
      </c>
      <c r="J71" s="94"/>
      <c r="K71" s="94"/>
      <c r="L71" s="233" t="s">
        <v>480</v>
      </c>
      <c r="M71" s="94" t="s">
        <v>244</v>
      </c>
      <c r="N71" s="94"/>
      <c r="O71" s="232"/>
      <c r="P71" s="452"/>
      <c r="Q71" s="452"/>
      <c r="R71" s="452"/>
      <c r="S71" s="452"/>
      <c r="V71" s="100"/>
      <c r="W71" s="101"/>
      <c r="X71" s="102"/>
      <c r="Y71" s="103"/>
      <c r="Z71" s="104"/>
      <c r="AA71" s="105"/>
    </row>
    <row r="72" spans="1:27" ht="13.5" customHeight="1">
      <c r="A72" s="92">
        <v>7</v>
      </c>
      <c r="B72" s="94" t="s">
        <v>154</v>
      </c>
      <c r="C72" s="94"/>
      <c r="D72" s="94"/>
      <c r="E72" s="94" t="s">
        <v>134</v>
      </c>
      <c r="F72" s="94"/>
      <c r="G72" s="94"/>
      <c r="H72" s="94"/>
      <c r="I72" s="94" t="s">
        <v>428</v>
      </c>
      <c r="J72" s="94"/>
      <c r="K72" s="94"/>
      <c r="L72" s="233" t="s">
        <v>476</v>
      </c>
      <c r="M72" s="94" t="s">
        <v>244</v>
      </c>
      <c r="N72" s="94"/>
      <c r="O72" s="232"/>
      <c r="P72" s="452"/>
      <c r="Q72" s="452"/>
      <c r="R72" s="452"/>
      <c r="S72" s="452"/>
      <c r="V72" s="100"/>
      <c r="W72" s="101"/>
      <c r="X72" s="102"/>
      <c r="Y72" s="103"/>
      <c r="Z72" s="104"/>
      <c r="AA72" s="105"/>
    </row>
    <row r="73" spans="1:27" ht="13.5" customHeight="1">
      <c r="A73" s="92">
        <v>9</v>
      </c>
      <c r="B73" s="94" t="s">
        <v>107</v>
      </c>
      <c r="C73" s="94"/>
      <c r="D73" s="94"/>
      <c r="E73" s="94" t="s">
        <v>128</v>
      </c>
      <c r="F73" s="94"/>
      <c r="G73" s="94"/>
      <c r="H73" s="94"/>
      <c r="I73" s="94" t="s">
        <v>429</v>
      </c>
      <c r="J73" s="94"/>
      <c r="K73" s="94"/>
      <c r="L73" s="233" t="s">
        <v>478</v>
      </c>
      <c r="M73" s="94" t="s">
        <v>475</v>
      </c>
      <c r="N73" s="94"/>
      <c r="O73" s="232"/>
      <c r="P73" s="452"/>
      <c r="Q73" s="452"/>
      <c r="R73" s="452"/>
      <c r="S73" s="452"/>
      <c r="V73" s="100"/>
      <c r="W73" s="101"/>
      <c r="X73" s="102"/>
      <c r="Y73" s="103"/>
      <c r="Z73" s="104"/>
      <c r="AA73" s="105"/>
    </row>
    <row r="74" spans="1:27" ht="13.5" customHeight="1">
      <c r="A74" s="92">
        <v>11</v>
      </c>
      <c r="B74" s="94" t="s">
        <v>131</v>
      </c>
      <c r="C74" s="94"/>
      <c r="D74" s="94"/>
      <c r="E74" s="94" t="s">
        <v>122</v>
      </c>
      <c r="F74" s="94"/>
      <c r="G74" s="94"/>
      <c r="H74" s="94"/>
      <c r="I74" s="94" t="s">
        <v>114</v>
      </c>
      <c r="J74" s="94"/>
      <c r="K74" s="94"/>
      <c r="L74" s="233" t="s">
        <v>476</v>
      </c>
      <c r="M74" s="94" t="s">
        <v>475</v>
      </c>
      <c r="N74" s="94"/>
      <c r="O74" s="232"/>
      <c r="P74" s="452"/>
      <c r="Q74" s="452"/>
      <c r="R74" s="452"/>
      <c r="S74" s="452"/>
      <c r="V74" s="100"/>
      <c r="W74" s="101"/>
      <c r="X74" s="102"/>
      <c r="Y74" s="103"/>
      <c r="Z74" s="104"/>
      <c r="AA74" s="105"/>
    </row>
    <row r="75" spans="1:27" ht="13.5" customHeight="1">
      <c r="A75" s="92">
        <v>13</v>
      </c>
      <c r="B75" s="94" t="s">
        <v>148</v>
      </c>
      <c r="C75" s="94"/>
      <c r="D75" s="94"/>
      <c r="E75" s="94" t="s">
        <v>487</v>
      </c>
      <c r="F75" s="94"/>
      <c r="G75" s="94"/>
      <c r="H75" s="94"/>
      <c r="I75" s="94" t="s">
        <v>120</v>
      </c>
      <c r="J75" s="94"/>
      <c r="K75" s="94"/>
      <c r="L75" s="233" t="s">
        <v>486</v>
      </c>
      <c r="M75" s="94" t="s">
        <v>244</v>
      </c>
      <c r="N75" s="94"/>
      <c r="O75" s="232"/>
      <c r="P75" s="452"/>
      <c r="Q75" s="452"/>
      <c r="R75" s="452"/>
      <c r="S75" s="452"/>
      <c r="V75" s="100"/>
      <c r="W75" s="101"/>
      <c r="X75" s="102"/>
      <c r="Y75" s="103"/>
      <c r="Z75" s="104"/>
      <c r="AA75" s="105"/>
    </row>
    <row r="76" spans="1:27" ht="13.5" customHeight="1">
      <c r="A76" s="92">
        <v>14</v>
      </c>
      <c r="B76" s="94" t="s">
        <v>485</v>
      </c>
      <c r="C76" s="94"/>
      <c r="D76" s="94"/>
      <c r="E76" s="94" t="s">
        <v>110</v>
      </c>
      <c r="F76" s="94"/>
      <c r="G76" s="94"/>
      <c r="H76" s="94"/>
      <c r="I76" s="94" t="s">
        <v>98</v>
      </c>
      <c r="J76" s="94"/>
      <c r="K76" s="94"/>
      <c r="L76" s="233" t="s">
        <v>476</v>
      </c>
      <c r="M76" s="94" t="s">
        <v>484</v>
      </c>
      <c r="N76" s="94"/>
      <c r="O76" s="232"/>
      <c r="P76" s="452"/>
      <c r="Q76" s="452"/>
      <c r="R76" s="452"/>
      <c r="S76" s="452"/>
      <c r="V76" s="100"/>
      <c r="W76" s="101"/>
      <c r="X76" s="102"/>
      <c r="Y76" s="103"/>
      <c r="Z76" s="104"/>
      <c r="AA76" s="105"/>
    </row>
    <row r="77" spans="1:27" ht="13.5" customHeight="1">
      <c r="A77" s="92">
        <v>15</v>
      </c>
      <c r="B77" s="94" t="s">
        <v>8</v>
      </c>
      <c r="C77" s="94"/>
      <c r="D77" s="94"/>
      <c r="E77" s="94" t="s">
        <v>48</v>
      </c>
      <c r="F77" s="94"/>
      <c r="G77" s="94"/>
      <c r="H77" s="94"/>
      <c r="I77" s="94" t="s">
        <v>126</v>
      </c>
      <c r="J77" s="94"/>
      <c r="K77" s="94"/>
      <c r="L77" s="233" t="s">
        <v>478</v>
      </c>
      <c r="M77" s="94" t="s">
        <v>475</v>
      </c>
      <c r="N77" s="94"/>
      <c r="O77" s="232"/>
      <c r="P77" s="452"/>
      <c r="Q77" s="452"/>
      <c r="R77" s="452"/>
      <c r="S77" s="452"/>
      <c r="V77" s="100"/>
      <c r="W77" s="101"/>
      <c r="X77" s="102"/>
      <c r="Y77" s="103"/>
      <c r="Z77" s="104"/>
      <c r="AA77" s="105"/>
    </row>
    <row r="78" spans="1:27" ht="13.5" customHeight="1">
      <c r="A78" s="92">
        <v>17</v>
      </c>
      <c r="B78" s="94" t="s">
        <v>205</v>
      </c>
      <c r="C78" s="94"/>
      <c r="D78" s="94"/>
      <c r="E78" s="94" t="s">
        <v>100</v>
      </c>
      <c r="F78" s="94"/>
      <c r="G78" s="94"/>
      <c r="H78" s="94"/>
      <c r="I78" s="94" t="s">
        <v>132</v>
      </c>
      <c r="J78" s="94"/>
      <c r="K78" s="94"/>
      <c r="L78" s="233" t="s">
        <v>476</v>
      </c>
      <c r="M78" s="94" t="s">
        <v>475</v>
      </c>
      <c r="N78" s="94"/>
      <c r="O78" s="232"/>
      <c r="P78" s="452"/>
      <c r="Q78" s="452"/>
      <c r="R78" s="452"/>
      <c r="S78" s="452"/>
      <c r="V78" s="100"/>
      <c r="W78" s="101"/>
      <c r="X78" s="102"/>
      <c r="Y78" s="103"/>
      <c r="Z78" s="104"/>
      <c r="AA78" s="105"/>
    </row>
    <row r="79" spans="1:27" ht="13.5" customHeight="1">
      <c r="A79" s="92">
        <v>19</v>
      </c>
      <c r="B79" s="94" t="s">
        <v>483</v>
      </c>
      <c r="C79" s="94"/>
      <c r="D79" s="94"/>
      <c r="E79" s="94" t="s">
        <v>95</v>
      </c>
      <c r="F79" s="94"/>
      <c r="G79" s="94"/>
      <c r="H79" s="94"/>
      <c r="I79" s="94" t="s">
        <v>93</v>
      </c>
      <c r="J79" s="94"/>
      <c r="K79" s="94"/>
      <c r="L79" s="233" t="s">
        <v>478</v>
      </c>
      <c r="M79" s="94" t="s">
        <v>244</v>
      </c>
      <c r="N79" s="94"/>
      <c r="O79" s="232"/>
      <c r="P79" s="452"/>
      <c r="Q79" s="452"/>
      <c r="R79" s="452"/>
      <c r="S79" s="452"/>
      <c r="V79" s="100"/>
      <c r="W79" s="101"/>
      <c r="X79" s="102"/>
      <c r="Y79" s="103"/>
      <c r="Z79" s="104"/>
      <c r="AA79" s="105"/>
    </row>
    <row r="80" spans="1:27" ht="13.5" customHeight="1">
      <c r="A80" s="92">
        <v>21</v>
      </c>
      <c r="B80" s="94" t="s">
        <v>482</v>
      </c>
      <c r="C80" s="94"/>
      <c r="D80" s="94"/>
      <c r="E80" s="94" t="s">
        <v>46</v>
      </c>
      <c r="F80" s="94"/>
      <c r="G80" s="94"/>
      <c r="H80" s="94"/>
      <c r="I80" s="94" t="s">
        <v>431</v>
      </c>
      <c r="J80" s="94"/>
      <c r="K80" s="94"/>
      <c r="L80" s="233" t="s">
        <v>476</v>
      </c>
      <c r="M80" s="94" t="s">
        <v>481</v>
      </c>
      <c r="N80" s="94"/>
      <c r="O80" s="232"/>
      <c r="P80" s="452"/>
      <c r="Q80" s="452"/>
      <c r="R80" s="452"/>
      <c r="S80" s="452"/>
      <c r="V80" s="100"/>
      <c r="W80" s="101"/>
      <c r="X80" s="102"/>
      <c r="Y80" s="104"/>
      <c r="Z80" s="104"/>
      <c r="AA80" s="105"/>
    </row>
    <row r="81" spans="1:27" ht="13.5" customHeight="1">
      <c r="A81" s="92">
        <v>23</v>
      </c>
      <c r="B81" s="94" t="s">
        <v>174</v>
      </c>
      <c r="C81" s="94"/>
      <c r="D81" s="94"/>
      <c r="E81" s="94" t="s">
        <v>84</v>
      </c>
      <c r="F81" s="94"/>
      <c r="G81" s="94"/>
      <c r="H81" s="94"/>
      <c r="I81" s="94" t="s">
        <v>427</v>
      </c>
      <c r="J81" s="94"/>
      <c r="K81" s="94"/>
      <c r="L81" s="233" t="s">
        <v>480</v>
      </c>
      <c r="M81" s="94" t="s">
        <v>479</v>
      </c>
      <c r="N81" s="94"/>
      <c r="O81" s="232"/>
      <c r="P81" s="452"/>
      <c r="Q81" s="452"/>
      <c r="R81" s="452"/>
      <c r="S81" s="452"/>
      <c r="V81" s="100"/>
      <c r="W81" s="101"/>
      <c r="X81" s="102"/>
      <c r="Y81" s="104"/>
      <c r="Z81" s="104"/>
      <c r="AA81" s="105"/>
    </row>
    <row r="82" spans="1:27" ht="13.5" customHeight="1">
      <c r="A82" s="92">
        <v>25</v>
      </c>
      <c r="B82" s="94" t="s">
        <v>204</v>
      </c>
      <c r="C82" s="94"/>
      <c r="D82" s="94"/>
      <c r="E82" s="94" t="s">
        <v>79</v>
      </c>
      <c r="F82" s="94"/>
      <c r="G82" s="94"/>
      <c r="H82" s="94"/>
      <c r="I82" s="94" t="s">
        <v>93</v>
      </c>
      <c r="J82" s="94"/>
      <c r="K82" s="94"/>
      <c r="L82" s="233" t="s">
        <v>478</v>
      </c>
      <c r="M82" s="94" t="s">
        <v>475</v>
      </c>
      <c r="N82" s="94"/>
      <c r="O82" s="232"/>
      <c r="P82" s="452"/>
      <c r="Q82" s="452"/>
      <c r="R82" s="452"/>
      <c r="S82" s="452"/>
      <c r="V82" s="100"/>
      <c r="W82" s="101"/>
      <c r="X82" s="102"/>
      <c r="Y82" s="103"/>
      <c r="Z82" s="104"/>
      <c r="AA82" s="105"/>
    </row>
    <row r="83" spans="1:27" ht="13.5" customHeight="1">
      <c r="A83" s="92"/>
      <c r="B83" s="94" t="s">
        <v>477</v>
      </c>
      <c r="C83" s="94"/>
      <c r="D83" s="94"/>
      <c r="E83" s="94" t="s">
        <v>151</v>
      </c>
      <c r="F83" s="94"/>
      <c r="G83" s="94"/>
      <c r="H83" s="94"/>
      <c r="I83" s="94" t="s">
        <v>430</v>
      </c>
      <c r="J83" s="94"/>
      <c r="K83" s="94"/>
      <c r="L83" s="233" t="s">
        <v>476</v>
      </c>
      <c r="M83" s="94" t="s">
        <v>475</v>
      </c>
      <c r="N83" s="94"/>
      <c r="O83" s="232"/>
      <c r="P83" s="452"/>
      <c r="Q83" s="452"/>
      <c r="R83" s="452"/>
      <c r="S83" s="452"/>
      <c r="V83" s="100"/>
      <c r="W83" s="101"/>
      <c r="X83" s="102"/>
      <c r="Y83" s="103"/>
      <c r="Z83" s="104"/>
      <c r="AA83" s="105"/>
    </row>
    <row r="84" spans="1:27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R84" s="3"/>
      <c r="S84" s="112"/>
      <c r="V84" s="100"/>
      <c r="W84" s="101"/>
      <c r="X84" s="102"/>
      <c r="Y84" s="107"/>
      <c r="Z84" s="104"/>
      <c r="AA84" s="105"/>
    </row>
    <row r="85" spans="1:27" hidden="1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R85" s="3"/>
      <c r="S85" s="112"/>
      <c r="V85" s="100"/>
      <c r="W85" s="101"/>
      <c r="X85" s="102"/>
      <c r="Y85" s="103"/>
      <c r="Z85" s="104"/>
      <c r="AA85" s="105"/>
    </row>
    <row r="86" spans="1:27" hidden="1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08"/>
      <c r="M86" s="108"/>
      <c r="N86" s="108"/>
      <c r="O86" s="3"/>
      <c r="P86" s="3"/>
      <c r="R86" s="3"/>
      <c r="S86" s="3"/>
      <c r="V86" s="100"/>
      <c r="W86" s="101"/>
      <c r="X86" s="102"/>
      <c r="Y86" s="103"/>
      <c r="Z86" s="104"/>
      <c r="AA86" s="105"/>
    </row>
    <row r="87" spans="1:27" hidden="1">
      <c r="A87" s="1"/>
      <c r="B87" s="110"/>
      <c r="C87" s="95"/>
      <c r="D87" s="1"/>
      <c r="E87" s="1"/>
      <c r="F87" s="95"/>
      <c r="G87" s="95"/>
      <c r="H87" s="95"/>
      <c r="I87" s="399"/>
      <c r="J87" s="399"/>
      <c r="K87" s="399"/>
      <c r="L87" s="95"/>
      <c r="M87" s="108"/>
      <c r="N87" s="108"/>
      <c r="O87" s="3"/>
      <c r="P87" s="3"/>
      <c r="R87" s="3"/>
      <c r="S87" s="3"/>
      <c r="V87" s="100"/>
      <c r="W87" s="101"/>
      <c r="X87" s="102"/>
      <c r="Y87" s="103"/>
      <c r="Z87" s="104"/>
      <c r="AA87" s="105"/>
    </row>
    <row r="88" spans="1:27" hidden="1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08"/>
      <c r="M88" s="108"/>
      <c r="N88" s="108"/>
      <c r="O88" s="3"/>
      <c r="P88" s="3"/>
      <c r="R88" s="3"/>
      <c r="S88" s="3"/>
      <c r="V88" s="100"/>
      <c r="W88" s="101"/>
      <c r="X88" s="102"/>
      <c r="Y88" s="103"/>
      <c r="Z88" s="104"/>
      <c r="AA88" s="105"/>
    </row>
    <row r="89" spans="1:27" ht="16.5">
      <c r="A89" s="458" t="s">
        <v>474</v>
      </c>
      <c r="B89" s="459"/>
      <c r="C89" s="459"/>
      <c r="D89" s="459"/>
      <c r="E89" s="459"/>
      <c r="F89" s="459"/>
      <c r="G89" s="459"/>
      <c r="H89" s="460"/>
      <c r="I89" s="455" t="s">
        <v>473</v>
      </c>
      <c r="J89" s="1"/>
      <c r="K89" s="228" t="s">
        <v>157</v>
      </c>
      <c r="L89" s="231" t="s">
        <v>158</v>
      </c>
      <c r="M89" s="231"/>
      <c r="N89" s="1"/>
      <c r="O89" s="3"/>
      <c r="P89" s="3"/>
      <c r="R89" s="3"/>
      <c r="S89" s="3"/>
      <c r="V89" s="100"/>
      <c r="W89" s="101"/>
      <c r="X89" s="102"/>
      <c r="Y89" s="103"/>
      <c r="Z89" s="104"/>
      <c r="AA89" s="105"/>
    </row>
    <row r="90" spans="1:27" ht="16.5">
      <c r="A90" s="461" t="s">
        <v>472</v>
      </c>
      <c r="B90" s="462"/>
      <c r="C90" s="462"/>
      <c r="D90" s="462"/>
      <c r="E90" s="462"/>
      <c r="F90" s="462"/>
      <c r="G90" s="462"/>
      <c r="H90" s="463"/>
      <c r="I90" s="456"/>
      <c r="J90" s="1"/>
      <c r="K90" s="230"/>
      <c r="L90" s="229">
        <v>606179306</v>
      </c>
      <c r="M90" s="228" t="s">
        <v>159</v>
      </c>
      <c r="N90" s="227"/>
      <c r="O90" s="3"/>
      <c r="P90" s="3"/>
      <c r="R90" s="3"/>
      <c r="S90" s="3"/>
      <c r="V90" s="100"/>
      <c r="W90" s="101"/>
      <c r="X90" s="102"/>
      <c r="Y90" s="103"/>
      <c r="Z90" s="104"/>
      <c r="AA90" s="105"/>
    </row>
    <row r="91" spans="1:27" ht="14.25">
      <c r="A91" s="226" t="s">
        <v>471</v>
      </c>
      <c r="B91" s="453" t="s">
        <v>470</v>
      </c>
      <c r="C91" s="453"/>
      <c r="D91" s="453" t="s">
        <v>68</v>
      </c>
      <c r="E91" s="453"/>
      <c r="F91" s="454" t="s">
        <v>469</v>
      </c>
      <c r="G91" s="454"/>
      <c r="H91" s="454"/>
      <c r="I91" s="457"/>
      <c r="J91" s="1"/>
      <c r="K91" s="225"/>
      <c r="L91" s="400" t="s">
        <v>468</v>
      </c>
      <c r="M91" s="400"/>
      <c r="N91" s="400"/>
      <c r="O91" s="225"/>
      <c r="P91" s="225"/>
      <c r="Q91" s="224"/>
      <c r="R91" s="3"/>
      <c r="S91" s="3"/>
      <c r="V91" s="100"/>
      <c r="W91" s="101"/>
      <c r="X91" s="102"/>
      <c r="Y91" s="103"/>
      <c r="Z91" s="104"/>
      <c r="AA91" s="105"/>
    </row>
    <row r="92" spans="1:27" ht="14.25">
      <c r="A92" s="223"/>
      <c r="B92" s="464" t="s">
        <v>467</v>
      </c>
      <c r="C92" s="465"/>
      <c r="D92" s="464" t="s">
        <v>32</v>
      </c>
      <c r="E92" s="465"/>
      <c r="F92" s="466">
        <v>44594</v>
      </c>
      <c r="G92" s="467"/>
      <c r="H92" s="468"/>
      <c r="I92" s="222" t="s">
        <v>466</v>
      </c>
      <c r="J92" s="1"/>
      <c r="K92" s="3"/>
      <c r="L92" s="1"/>
      <c r="M92" s="1"/>
      <c r="N92" s="1"/>
      <c r="O92" s="3"/>
      <c r="P92" s="3"/>
      <c r="R92" s="3"/>
      <c r="S92" s="3"/>
      <c r="V92" s="100"/>
      <c r="W92" s="101"/>
      <c r="X92" s="102"/>
      <c r="Y92" s="103"/>
      <c r="Z92" s="104"/>
      <c r="AA92" s="105"/>
    </row>
    <row r="93" spans="1:27" ht="14.25">
      <c r="A93" s="221"/>
      <c r="B93" s="446" t="s">
        <v>465</v>
      </c>
      <c r="C93" s="447"/>
      <c r="D93" s="446" t="s">
        <v>464</v>
      </c>
      <c r="E93" s="447"/>
      <c r="F93" s="448"/>
      <c r="G93" s="449"/>
      <c r="H93" s="450"/>
      <c r="I93" s="220"/>
      <c r="J93" s="1"/>
      <c r="K93" s="211" t="s">
        <v>463</v>
      </c>
      <c r="L93" s="210" t="s">
        <v>462</v>
      </c>
      <c r="M93" s="219" t="s">
        <v>461</v>
      </c>
      <c r="N93" s="108"/>
      <c r="O93" s="203"/>
      <c r="P93" s="203"/>
      <c r="Q93" s="108"/>
      <c r="R93" s="3"/>
      <c r="S93" s="3"/>
      <c r="V93" s="100"/>
      <c r="W93" s="101"/>
      <c r="X93" s="102"/>
      <c r="Y93" s="103"/>
      <c r="Z93" s="104"/>
      <c r="AA93" s="105"/>
    </row>
    <row r="94" spans="1:27" ht="15" customHeight="1">
      <c r="A94" s="208"/>
      <c r="B94" s="427"/>
      <c r="C94" s="428"/>
      <c r="D94" s="427"/>
      <c r="E94" s="428"/>
      <c r="F94" s="437"/>
      <c r="G94" s="438"/>
      <c r="H94" s="439"/>
      <c r="I94" s="218"/>
      <c r="J94" s="1"/>
      <c r="K94" s="211" t="s">
        <v>460</v>
      </c>
      <c r="L94" s="210" t="s">
        <v>459</v>
      </c>
      <c r="M94" s="209" t="s">
        <v>80</v>
      </c>
      <c r="N94" s="108"/>
      <c r="O94" s="203"/>
      <c r="P94" s="203"/>
      <c r="Q94" s="108"/>
      <c r="R94" s="3"/>
      <c r="S94" s="3"/>
      <c r="V94" s="100"/>
      <c r="W94" s="101"/>
      <c r="X94" s="102"/>
      <c r="Y94" s="103"/>
      <c r="Z94" s="104"/>
      <c r="AA94" s="105"/>
    </row>
    <row r="95" spans="1:27" ht="15" customHeight="1">
      <c r="A95" s="208"/>
      <c r="B95" s="427"/>
      <c r="C95" s="428"/>
      <c r="D95" s="427"/>
      <c r="E95" s="428"/>
      <c r="F95" s="437"/>
      <c r="G95" s="438"/>
      <c r="H95" s="439"/>
      <c r="I95" s="206"/>
      <c r="J95" s="1"/>
      <c r="K95" s="211" t="s">
        <v>458</v>
      </c>
      <c r="L95" s="210" t="s">
        <v>457</v>
      </c>
      <c r="M95" s="209" t="s">
        <v>96</v>
      </c>
      <c r="N95" s="108"/>
      <c r="O95" s="203"/>
      <c r="P95" s="203"/>
      <c r="Q95" s="108"/>
      <c r="R95" s="3"/>
      <c r="S95" s="3"/>
      <c r="V95" s="100"/>
      <c r="W95" s="101"/>
      <c r="X95" s="102"/>
      <c r="Y95" s="103"/>
      <c r="Z95" s="104"/>
      <c r="AA95" s="105"/>
    </row>
    <row r="96" spans="1:27" ht="15" customHeight="1">
      <c r="A96" s="208"/>
      <c r="B96" s="427"/>
      <c r="C96" s="428"/>
      <c r="D96" s="427"/>
      <c r="E96" s="428"/>
      <c r="F96" s="437"/>
      <c r="G96" s="438"/>
      <c r="H96" s="439"/>
      <c r="I96" s="206"/>
      <c r="J96" s="1"/>
      <c r="K96" s="211" t="s">
        <v>456</v>
      </c>
      <c r="L96" s="210" t="s">
        <v>455</v>
      </c>
      <c r="M96" s="209" t="s">
        <v>90</v>
      </c>
      <c r="N96" s="108"/>
      <c r="O96" s="203"/>
      <c r="P96" s="203"/>
      <c r="Q96" s="108"/>
      <c r="R96" s="3"/>
      <c r="S96" s="3"/>
      <c r="V96" s="100"/>
      <c r="W96" s="101"/>
      <c r="X96" s="102"/>
      <c r="Y96" s="103"/>
      <c r="Z96" s="104"/>
      <c r="AA96" s="105"/>
    </row>
    <row r="97" spans="1:27" ht="15" customHeight="1">
      <c r="A97" s="208"/>
      <c r="B97" s="427"/>
      <c r="C97" s="428"/>
      <c r="D97" s="427"/>
      <c r="E97" s="428"/>
      <c r="F97" s="437"/>
      <c r="G97" s="438"/>
      <c r="H97" s="439"/>
      <c r="I97" s="206"/>
      <c r="J97" s="1"/>
      <c r="K97" s="211" t="s">
        <v>454</v>
      </c>
      <c r="L97" s="210" t="s">
        <v>453</v>
      </c>
      <c r="M97" s="209" t="s">
        <v>152</v>
      </c>
      <c r="N97" s="108"/>
      <c r="O97" s="203"/>
      <c r="P97" s="203"/>
      <c r="Q97" s="108"/>
      <c r="R97" s="3"/>
      <c r="S97" s="3"/>
      <c r="V97" s="100"/>
      <c r="W97" s="101"/>
      <c r="X97" s="102"/>
      <c r="Y97" s="103"/>
      <c r="Z97" s="104"/>
      <c r="AA97" s="105"/>
    </row>
    <row r="98" spans="1:27" ht="15" customHeight="1">
      <c r="A98" s="208"/>
      <c r="B98" s="427"/>
      <c r="C98" s="428"/>
      <c r="D98" s="427"/>
      <c r="E98" s="428"/>
      <c r="F98" s="437"/>
      <c r="G98" s="438"/>
      <c r="H98" s="439"/>
      <c r="I98" s="206"/>
      <c r="J98" s="1"/>
      <c r="K98" s="211" t="s">
        <v>452</v>
      </c>
      <c r="L98" s="210" t="s">
        <v>451</v>
      </c>
      <c r="M98" s="209" t="s">
        <v>146</v>
      </c>
      <c r="N98" s="108"/>
      <c r="O98" s="203"/>
      <c r="P98" s="203"/>
      <c r="Q98" s="108"/>
      <c r="R98" s="3"/>
      <c r="S98" s="3"/>
      <c r="V98" s="100"/>
      <c r="W98" s="101"/>
      <c r="X98" s="102"/>
      <c r="Y98" s="103"/>
      <c r="Z98" s="104"/>
      <c r="AA98" s="105"/>
    </row>
    <row r="99" spans="1:27" ht="15" customHeight="1">
      <c r="A99" s="208"/>
      <c r="B99" s="427"/>
      <c r="C99" s="428"/>
      <c r="D99" s="427"/>
      <c r="E99" s="428"/>
      <c r="F99" s="437"/>
      <c r="G99" s="438"/>
      <c r="H99" s="439"/>
      <c r="I99" s="206"/>
      <c r="J99" s="1"/>
      <c r="K99" s="211" t="s">
        <v>450</v>
      </c>
      <c r="L99" s="210" t="s">
        <v>449</v>
      </c>
      <c r="M99" s="209" t="s">
        <v>111</v>
      </c>
      <c r="N99" s="108"/>
      <c r="O99" s="203"/>
      <c r="P99" s="203"/>
      <c r="Q99" s="108"/>
      <c r="R99" s="3"/>
      <c r="S99" s="3"/>
      <c r="V99" s="100"/>
      <c r="W99" s="101"/>
      <c r="X99" s="102"/>
      <c r="Y99" s="103"/>
      <c r="Z99" s="104"/>
      <c r="AA99" s="105"/>
    </row>
    <row r="100" spans="1:27" ht="15" customHeight="1">
      <c r="A100" s="208"/>
      <c r="B100" s="427"/>
      <c r="C100" s="428"/>
      <c r="D100" s="427"/>
      <c r="E100" s="428"/>
      <c r="F100" s="437"/>
      <c r="G100" s="438"/>
      <c r="H100" s="439"/>
      <c r="I100" s="217"/>
      <c r="J100" s="1"/>
      <c r="K100" s="211" t="s">
        <v>448</v>
      </c>
      <c r="L100" s="210" t="s">
        <v>447</v>
      </c>
      <c r="M100" s="209" t="s">
        <v>129</v>
      </c>
      <c r="N100" s="108"/>
      <c r="O100" s="203"/>
      <c r="P100" s="203"/>
      <c r="Q100" s="108"/>
      <c r="R100" s="3"/>
      <c r="S100" s="3"/>
      <c r="V100" s="100"/>
      <c r="W100" s="101"/>
      <c r="X100" s="102"/>
      <c r="Y100" s="103"/>
      <c r="Z100" s="104"/>
      <c r="AA100" s="105"/>
    </row>
    <row r="101" spans="1:27" ht="15" customHeight="1">
      <c r="A101" s="208"/>
      <c r="B101" s="427"/>
      <c r="C101" s="428"/>
      <c r="D101" s="427"/>
      <c r="E101" s="428"/>
      <c r="F101" s="437"/>
      <c r="G101" s="438"/>
      <c r="H101" s="439"/>
      <c r="I101" s="206"/>
      <c r="J101" s="1"/>
      <c r="K101" s="211" t="s">
        <v>446</v>
      </c>
      <c r="L101" s="210" t="s">
        <v>445</v>
      </c>
      <c r="M101" s="209" t="s">
        <v>85</v>
      </c>
      <c r="N101" s="108"/>
      <c r="O101" s="203"/>
      <c r="P101" s="203"/>
      <c r="Q101" s="108"/>
      <c r="R101" s="3"/>
      <c r="S101" s="3"/>
      <c r="V101" s="100"/>
      <c r="W101" s="101"/>
      <c r="X101" s="102"/>
      <c r="Y101" s="103"/>
      <c r="Z101" s="104"/>
      <c r="AA101" s="105"/>
    </row>
    <row r="102" spans="1:27" ht="15" customHeight="1">
      <c r="A102" s="208"/>
      <c r="B102" s="216"/>
      <c r="C102" s="215"/>
      <c r="D102" s="216"/>
      <c r="E102" s="215"/>
      <c r="F102" s="214"/>
      <c r="G102" s="213"/>
      <c r="H102" s="212"/>
      <c r="I102" s="206"/>
      <c r="J102" s="1"/>
      <c r="K102" s="211" t="s">
        <v>444</v>
      </c>
      <c r="L102" s="210" t="s">
        <v>443</v>
      </c>
      <c r="M102" s="209" t="s">
        <v>135</v>
      </c>
      <c r="N102" s="108"/>
      <c r="O102" s="203"/>
      <c r="P102" s="203"/>
      <c r="Q102" s="108"/>
      <c r="R102" s="3"/>
      <c r="S102" s="3"/>
      <c r="V102" s="100"/>
      <c r="W102" s="101"/>
      <c r="X102" s="102"/>
      <c r="Y102" s="103"/>
      <c r="Z102" s="104"/>
      <c r="AA102" s="105"/>
    </row>
    <row r="103" spans="1:27" ht="15" customHeight="1">
      <c r="A103" s="208"/>
      <c r="B103" s="427"/>
      <c r="C103" s="428"/>
      <c r="D103" s="427"/>
      <c r="E103" s="428"/>
      <c r="F103" s="437"/>
      <c r="G103" s="438"/>
      <c r="H103" s="439"/>
      <c r="I103" s="206"/>
      <c r="J103" s="1"/>
      <c r="K103" s="211" t="s">
        <v>442</v>
      </c>
      <c r="L103" s="210" t="s">
        <v>441</v>
      </c>
      <c r="M103" s="209" t="s">
        <v>140</v>
      </c>
      <c r="N103" s="108"/>
      <c r="O103" s="203"/>
      <c r="P103" s="203"/>
      <c r="Q103" s="108"/>
      <c r="R103" s="3"/>
      <c r="S103" s="3"/>
      <c r="V103" s="100"/>
      <c r="W103" s="101"/>
      <c r="X103" s="102"/>
      <c r="Y103" s="103"/>
      <c r="Z103" s="104"/>
      <c r="AA103" s="105"/>
    </row>
    <row r="104" spans="1:27" ht="15" customHeight="1">
      <c r="A104" s="208"/>
      <c r="B104" s="427"/>
      <c r="C104" s="428"/>
      <c r="D104" s="427"/>
      <c r="E104" s="428"/>
      <c r="F104" s="437"/>
      <c r="G104" s="438"/>
      <c r="H104" s="439"/>
      <c r="I104" s="206"/>
      <c r="J104" s="1"/>
      <c r="K104" s="211" t="s">
        <v>440</v>
      </c>
      <c r="L104" s="210" t="s">
        <v>439</v>
      </c>
      <c r="M104" s="209" t="s">
        <v>101</v>
      </c>
      <c r="N104" s="108"/>
      <c r="O104" s="203"/>
      <c r="P104" s="203"/>
      <c r="Q104" s="108"/>
      <c r="R104" s="3"/>
      <c r="S104" s="3"/>
      <c r="V104" s="100"/>
      <c r="W104" s="101"/>
      <c r="X104" s="102"/>
      <c r="Y104" s="103"/>
      <c r="Z104" s="104"/>
      <c r="AA104" s="105"/>
    </row>
    <row r="105" spans="1:27" ht="15" customHeight="1">
      <c r="A105" s="208"/>
      <c r="B105" s="427"/>
      <c r="C105" s="428"/>
      <c r="D105" s="427"/>
      <c r="E105" s="428"/>
      <c r="F105" s="437"/>
      <c r="G105" s="438"/>
      <c r="H105" s="439"/>
      <c r="I105" s="206"/>
      <c r="J105" s="1"/>
      <c r="K105" s="211" t="s">
        <v>438</v>
      </c>
      <c r="L105" s="210" t="s">
        <v>437</v>
      </c>
      <c r="M105" s="209" t="s">
        <v>123</v>
      </c>
      <c r="N105" s="108"/>
      <c r="O105" s="203"/>
      <c r="P105" s="203"/>
      <c r="Q105" s="108"/>
      <c r="R105" s="3"/>
      <c r="S105" s="3"/>
      <c r="V105" s="100"/>
      <c r="W105" s="101"/>
      <c r="X105" s="102"/>
      <c r="Y105" s="103"/>
      <c r="Z105" s="104"/>
      <c r="AA105" s="105"/>
    </row>
    <row r="106" spans="1:27" ht="15" customHeight="1">
      <c r="A106" s="208"/>
      <c r="B106" s="427"/>
      <c r="C106" s="428"/>
      <c r="D106" s="427"/>
      <c r="E106" s="428"/>
      <c r="F106" s="440"/>
      <c r="G106" s="438"/>
      <c r="H106" s="439"/>
      <c r="I106" s="206"/>
      <c r="J106" s="1"/>
      <c r="K106" s="211" t="s">
        <v>436</v>
      </c>
      <c r="L106" s="210" t="s">
        <v>435</v>
      </c>
      <c r="M106" s="209" t="s">
        <v>434</v>
      </c>
      <c r="N106" s="108"/>
      <c r="O106" s="203"/>
      <c r="P106" s="203"/>
      <c r="Q106" s="108"/>
      <c r="R106" s="3"/>
      <c r="S106" s="3"/>
      <c r="V106" s="100"/>
      <c r="W106" s="101"/>
      <c r="X106" s="102"/>
      <c r="Y106" s="103"/>
      <c r="Z106" s="104"/>
      <c r="AA106" s="105"/>
    </row>
    <row r="107" spans="1:27" ht="15" customHeight="1">
      <c r="A107" s="208"/>
      <c r="B107" s="427"/>
      <c r="C107" s="428"/>
      <c r="D107" s="427"/>
      <c r="E107" s="428"/>
      <c r="F107" s="437"/>
      <c r="G107" s="438"/>
      <c r="H107" s="439"/>
      <c r="I107" s="206"/>
      <c r="J107" s="1"/>
      <c r="K107" s="203"/>
      <c r="L107" s="108"/>
      <c r="M107" s="108"/>
      <c r="N107" s="108"/>
      <c r="O107" s="203"/>
      <c r="P107" s="203"/>
      <c r="Q107" s="108"/>
      <c r="R107" s="3"/>
      <c r="S107" s="3"/>
      <c r="V107" s="100"/>
      <c r="W107" s="101"/>
      <c r="X107" s="102"/>
      <c r="Y107" s="103"/>
      <c r="Z107" s="104"/>
      <c r="AA107" s="105"/>
    </row>
    <row r="108" spans="1:27" ht="15" customHeight="1">
      <c r="A108" s="207"/>
      <c r="B108" s="427"/>
      <c r="C108" s="428"/>
      <c r="D108" s="427"/>
      <c r="E108" s="428"/>
      <c r="F108" s="440"/>
      <c r="G108" s="438"/>
      <c r="H108" s="439"/>
      <c r="I108" s="206"/>
      <c r="J108" s="1"/>
      <c r="K108" s="203"/>
      <c r="L108" s="108"/>
      <c r="M108" s="108"/>
      <c r="N108" s="108"/>
      <c r="O108" s="203"/>
      <c r="P108" s="203"/>
      <c r="Q108" s="108"/>
      <c r="R108" s="3"/>
      <c r="S108" s="3"/>
      <c r="V108" s="100"/>
      <c r="W108" s="101"/>
      <c r="X108" s="102"/>
      <c r="Y108" s="103"/>
      <c r="Z108" s="104"/>
      <c r="AA108" s="105"/>
    </row>
    <row r="109" spans="1:27" ht="15" customHeight="1">
      <c r="A109" s="205"/>
      <c r="B109" s="444"/>
      <c r="C109" s="445"/>
      <c r="D109" s="444"/>
      <c r="E109" s="445"/>
      <c r="F109" s="441"/>
      <c r="G109" s="442"/>
      <c r="H109" s="443"/>
      <c r="I109" s="204"/>
      <c r="J109" s="1"/>
      <c r="K109" s="203"/>
      <c r="L109" s="108"/>
      <c r="M109" s="108"/>
      <c r="N109" s="108"/>
      <c r="O109" s="203"/>
      <c r="P109" s="203"/>
      <c r="Q109" s="108"/>
      <c r="R109" s="3"/>
      <c r="S109" s="3"/>
      <c r="V109" s="100"/>
      <c r="W109" s="101"/>
      <c r="X109" s="102"/>
      <c r="Y109" s="103"/>
      <c r="Z109" s="104"/>
      <c r="AA109" s="105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3"/>
      <c r="P110" s="3"/>
      <c r="R110" s="3"/>
      <c r="S110" s="3"/>
      <c r="V110" s="100"/>
      <c r="W110" s="101"/>
      <c r="X110" s="102"/>
      <c r="Y110" s="103"/>
      <c r="Z110" s="104"/>
      <c r="AA110" s="105"/>
    </row>
    <row r="111" spans="1:27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95"/>
      <c r="O111" s="95"/>
      <c r="P111" s="3"/>
      <c r="R111" s="3"/>
      <c r="S111" s="3"/>
      <c r="V111" s="100"/>
      <c r="W111" s="101"/>
      <c r="X111" s="102"/>
      <c r="Y111" s="104"/>
      <c r="Z111" s="104"/>
      <c r="AA111" s="105"/>
    </row>
    <row r="112" spans="1:27" hidden="1">
      <c r="A112" s="202" t="s">
        <v>433</v>
      </c>
      <c r="B112" s="1"/>
      <c r="C112" s="1"/>
      <c r="D112" s="1"/>
      <c r="E112" s="1"/>
      <c r="F112" s="1"/>
      <c r="G112" s="1"/>
      <c r="H112" s="1"/>
      <c r="I112" s="95"/>
      <c r="J112" s="95"/>
      <c r="K112" s="202" t="s">
        <v>433</v>
      </c>
      <c r="L112" s="1"/>
      <c r="M112" s="95"/>
      <c r="N112" s="95"/>
      <c r="O112" s="95"/>
      <c r="P112" s="3"/>
      <c r="R112" s="3"/>
      <c r="S112" s="3"/>
      <c r="V112" s="100"/>
      <c r="W112" s="101"/>
      <c r="X112" s="102"/>
      <c r="Y112" s="104"/>
      <c r="Z112" s="104"/>
      <c r="AA112" s="105"/>
    </row>
    <row r="113" spans="1:27" hidden="1">
      <c r="A113" s="193" t="s">
        <v>426</v>
      </c>
      <c r="B113" s="201" t="s">
        <v>432</v>
      </c>
      <c r="C113" s="1"/>
      <c r="D113" s="1"/>
      <c r="E113" s="1"/>
      <c r="F113" s="1"/>
      <c r="G113" s="1"/>
      <c r="H113" s="1"/>
      <c r="I113" s="95"/>
      <c r="J113" s="95"/>
      <c r="K113" s="193" t="s">
        <v>426</v>
      </c>
      <c r="L113" s="201" t="s">
        <v>432</v>
      </c>
      <c r="M113" s="95"/>
      <c r="N113" s="95"/>
      <c r="O113" s="95"/>
      <c r="P113" s="190" t="s">
        <v>431</v>
      </c>
      <c r="R113" s="3"/>
      <c r="S113" s="3"/>
      <c r="V113" s="100"/>
      <c r="W113" s="101"/>
      <c r="X113" s="102"/>
      <c r="Y113" s="107"/>
      <c r="Z113" s="104"/>
      <c r="AA113" s="105"/>
    </row>
    <row r="114" spans="1:27" ht="15.75" hidden="1" customHeight="1">
      <c r="A114" s="192">
        <f>A12</f>
        <v>20739</v>
      </c>
      <c r="B114" s="199" t="s">
        <v>426</v>
      </c>
      <c r="C114" s="1"/>
      <c r="D114" s="1"/>
      <c r="E114" s="1"/>
      <c r="F114" s="1"/>
      <c r="G114" s="1"/>
      <c r="H114" s="1"/>
      <c r="I114" s="95"/>
      <c r="J114" s="95"/>
      <c r="K114" s="192">
        <f>K12</f>
        <v>19345</v>
      </c>
      <c r="L114" s="199" t="s">
        <v>426</v>
      </c>
      <c r="M114" s="95"/>
      <c r="N114" s="95"/>
      <c r="O114" s="95"/>
      <c r="P114" s="190" t="s">
        <v>430</v>
      </c>
      <c r="R114" s="3" t="s">
        <v>81</v>
      </c>
      <c r="S114" s="3"/>
      <c r="V114" s="100"/>
      <c r="W114" s="101"/>
      <c r="X114" s="102"/>
      <c r="Y114" s="103"/>
      <c r="Z114" s="104"/>
      <c r="AA114" s="105"/>
    </row>
    <row r="115" spans="1:27" ht="15.75" hidden="1" customHeight="1">
      <c r="A115" s="193" t="s">
        <v>426</v>
      </c>
      <c r="B115" s="200">
        <f>D57</f>
        <v>0</v>
      </c>
      <c r="C115" s="1"/>
      <c r="D115" s="1"/>
      <c r="E115" s="1"/>
      <c r="F115" s="1"/>
      <c r="G115" s="1"/>
      <c r="H115" s="1"/>
      <c r="I115" s="95"/>
      <c r="J115" s="95"/>
      <c r="K115" s="193" t="s">
        <v>426</v>
      </c>
      <c r="L115" s="197">
        <f>N57</f>
        <v>0</v>
      </c>
      <c r="M115" s="95"/>
      <c r="N115" s="95"/>
      <c r="O115" s="95"/>
      <c r="P115" s="190" t="s">
        <v>93</v>
      </c>
      <c r="R115" s="3" t="s">
        <v>86</v>
      </c>
      <c r="S115" s="3"/>
      <c r="V115" s="100"/>
      <c r="W115" s="101"/>
      <c r="X115" s="102"/>
      <c r="Y115" s="103"/>
      <c r="Z115" s="104"/>
      <c r="AA115" s="105"/>
    </row>
    <row r="116" spans="1:27" ht="15.75" hidden="1" customHeight="1">
      <c r="A116" s="192">
        <f>A17</f>
        <v>1070</v>
      </c>
      <c r="B116" s="196" t="s">
        <v>426</v>
      </c>
      <c r="I116" s="95"/>
      <c r="J116" s="95"/>
      <c r="K116" s="192">
        <f>K17</f>
        <v>853</v>
      </c>
      <c r="L116" s="196" t="s">
        <v>426</v>
      </c>
      <c r="M116" s="95"/>
      <c r="N116" s="95"/>
      <c r="O116" s="95"/>
      <c r="P116" s="190" t="s">
        <v>98</v>
      </c>
      <c r="R116" s="3" t="s">
        <v>91</v>
      </c>
      <c r="S116" s="112"/>
      <c r="V116" s="100"/>
      <c r="W116" s="101"/>
      <c r="X116" s="102"/>
      <c r="Y116" s="103"/>
      <c r="Z116" s="104"/>
      <c r="AA116" s="105"/>
    </row>
    <row r="117" spans="1:27" ht="15.75" hidden="1" customHeight="1">
      <c r="A117" s="193" t="s">
        <v>426</v>
      </c>
      <c r="B117" s="195">
        <f>I57</f>
        <v>0</v>
      </c>
      <c r="I117" s="95"/>
      <c r="J117" s="95"/>
      <c r="K117" s="193" t="s">
        <v>426</v>
      </c>
      <c r="L117" s="194">
        <f>S57</f>
        <v>0</v>
      </c>
      <c r="M117" s="95"/>
      <c r="N117" s="95"/>
      <c r="O117" s="95"/>
      <c r="P117" s="190" t="s">
        <v>104</v>
      </c>
      <c r="R117" s="3" t="s">
        <v>97</v>
      </c>
      <c r="S117" s="112"/>
      <c r="V117" s="100"/>
      <c r="W117" s="101"/>
      <c r="X117" s="102"/>
      <c r="Y117" s="103"/>
      <c r="Z117" s="104"/>
      <c r="AA117" s="105"/>
    </row>
    <row r="118" spans="1:27" ht="15.75" hidden="1" customHeight="1">
      <c r="A118" s="192">
        <f>A22</f>
        <v>25350</v>
      </c>
      <c r="B118" s="199" t="s">
        <v>426</v>
      </c>
      <c r="I118" s="95"/>
      <c r="J118" s="95"/>
      <c r="K118" s="192">
        <f>K22</f>
        <v>2725</v>
      </c>
      <c r="L118" s="199" t="s">
        <v>426</v>
      </c>
      <c r="M118" s="95"/>
      <c r="N118" s="95"/>
      <c r="O118" s="95"/>
      <c r="P118" s="190" t="s">
        <v>429</v>
      </c>
      <c r="R118" s="3" t="s">
        <v>102</v>
      </c>
      <c r="V118" s="118"/>
      <c r="W118" s="101"/>
      <c r="X118" s="102"/>
      <c r="Y118" s="104"/>
      <c r="Z118" s="118"/>
    </row>
    <row r="119" spans="1:27" ht="15.75" hidden="1" customHeight="1">
      <c r="A119" s="193" t="s">
        <v>426</v>
      </c>
      <c r="B119" s="198">
        <f>D58</f>
        <v>0</v>
      </c>
      <c r="I119" s="95"/>
      <c r="J119" s="95"/>
      <c r="K119" s="193" t="s">
        <v>426</v>
      </c>
      <c r="L119" s="197">
        <f>N58</f>
        <v>0</v>
      </c>
      <c r="M119" s="95"/>
      <c r="N119" s="95"/>
      <c r="O119" s="95"/>
      <c r="P119" s="190" t="s">
        <v>428</v>
      </c>
      <c r="R119" s="3" t="s">
        <v>56</v>
      </c>
      <c r="V119" s="118"/>
      <c r="W119" s="101"/>
      <c r="X119" s="102"/>
      <c r="Y119" s="104"/>
      <c r="Z119" s="118"/>
    </row>
    <row r="120" spans="1:27" ht="15.75" hidden="1" customHeight="1">
      <c r="A120" s="192">
        <f>A27</f>
        <v>20738</v>
      </c>
      <c r="B120" s="196" t="s">
        <v>426</v>
      </c>
      <c r="I120" s="95"/>
      <c r="J120" s="95"/>
      <c r="K120" s="192">
        <f>K27</f>
        <v>2707</v>
      </c>
      <c r="L120" s="196" t="s">
        <v>426</v>
      </c>
      <c r="M120" s="95"/>
      <c r="N120" s="95"/>
      <c r="O120" s="95"/>
      <c r="P120" s="190" t="s">
        <v>114</v>
      </c>
      <c r="R120" s="3" t="s">
        <v>112</v>
      </c>
      <c r="V120" s="118"/>
      <c r="W120" s="101"/>
      <c r="X120" s="102"/>
      <c r="Y120" s="104"/>
      <c r="Z120" s="118"/>
    </row>
    <row r="121" spans="1:27" ht="15.75" hidden="1" customHeight="1">
      <c r="A121" s="193" t="s">
        <v>426</v>
      </c>
      <c r="B121" s="195">
        <f>I58</f>
        <v>0</v>
      </c>
      <c r="I121" s="95"/>
      <c r="J121" s="95"/>
      <c r="K121" s="193" t="s">
        <v>426</v>
      </c>
      <c r="L121" s="194">
        <f>S58</f>
        <v>0</v>
      </c>
      <c r="M121" s="95"/>
      <c r="N121" s="95"/>
      <c r="O121" s="95"/>
      <c r="P121" s="190" t="s">
        <v>120</v>
      </c>
      <c r="R121" s="3" t="s">
        <v>118</v>
      </c>
      <c r="V121" s="118"/>
      <c r="W121" s="101"/>
      <c r="X121" s="102"/>
      <c r="Y121" s="104"/>
      <c r="Z121" s="118"/>
    </row>
    <row r="122" spans="1:27" ht="15.75" hidden="1" customHeight="1">
      <c r="A122" s="192">
        <f>A32</f>
        <v>20740</v>
      </c>
      <c r="I122" s="95"/>
      <c r="J122" s="95"/>
      <c r="K122" s="192">
        <f>K32</f>
        <v>23635</v>
      </c>
      <c r="L122" s="95"/>
      <c r="M122" s="95"/>
      <c r="N122" s="95"/>
      <c r="O122" s="95"/>
      <c r="P122" s="190" t="s">
        <v>126</v>
      </c>
      <c r="R122" s="3" t="s">
        <v>124</v>
      </c>
      <c r="V122" s="118"/>
      <c r="W122" s="101"/>
      <c r="X122" s="102"/>
      <c r="Y122" s="104"/>
      <c r="Z122" s="118"/>
    </row>
    <row r="123" spans="1:27" ht="15.75" hidden="1" customHeight="1">
      <c r="A123" s="193" t="s">
        <v>426</v>
      </c>
      <c r="I123" s="95"/>
      <c r="J123" s="95"/>
      <c r="K123" s="193" t="s">
        <v>426</v>
      </c>
      <c r="L123" s="95"/>
      <c r="M123" s="95"/>
      <c r="N123" s="95"/>
      <c r="O123" s="95"/>
      <c r="P123" s="190" t="s">
        <v>132</v>
      </c>
      <c r="R123" s="3" t="s">
        <v>130</v>
      </c>
      <c r="V123" s="118"/>
      <c r="W123" s="101"/>
      <c r="X123" s="102"/>
      <c r="Y123" s="104"/>
      <c r="Z123" s="118"/>
    </row>
    <row r="124" spans="1:27" ht="15.75" hidden="1" customHeight="1">
      <c r="A124" s="192">
        <f>A37</f>
        <v>17966</v>
      </c>
      <c r="I124" s="95"/>
      <c r="J124" s="95"/>
      <c r="K124" s="192">
        <f>K37</f>
        <v>10871</v>
      </c>
      <c r="L124" s="95"/>
      <c r="M124" s="95"/>
      <c r="N124" s="178"/>
      <c r="O124" s="1"/>
      <c r="P124" s="190" t="s">
        <v>427</v>
      </c>
      <c r="R124" s="3" t="s">
        <v>136</v>
      </c>
      <c r="V124" s="118"/>
      <c r="W124" s="101"/>
      <c r="X124" s="102"/>
      <c r="Y124" s="104"/>
      <c r="Z124" s="118"/>
    </row>
    <row r="125" spans="1:27" ht="14.25" hidden="1" customHeight="1">
      <c r="A125" s="191"/>
      <c r="B125" s="397" t="e">
        <f>DGET('1.pgB-koE'!$A$127:$L$282,"celé",B114:C115)</f>
        <v>#NUM!</v>
      </c>
      <c r="C125" s="398"/>
      <c r="I125" s="177"/>
      <c r="J125" s="177"/>
      <c r="K125" s="177"/>
      <c r="L125" s="177"/>
      <c r="M125" s="178"/>
      <c r="N125" s="178"/>
      <c r="O125" s="1"/>
      <c r="P125" s="190"/>
      <c r="R125" s="3" t="s">
        <v>141</v>
      </c>
      <c r="V125" s="118"/>
      <c r="W125" s="101"/>
      <c r="X125" s="102"/>
      <c r="Y125" s="104"/>
      <c r="Z125" s="118"/>
    </row>
    <row r="126" spans="1:27" ht="14.25" hidden="1" customHeight="1">
      <c r="A126" s="191"/>
      <c r="I126" s="177"/>
      <c r="J126" s="177"/>
      <c r="K126" s="177"/>
      <c r="L126" s="177"/>
      <c r="M126" s="178"/>
      <c r="N126" s="1"/>
      <c r="O126" s="1"/>
      <c r="P126" s="190"/>
      <c r="R126" s="3" t="s">
        <v>147</v>
      </c>
      <c r="V126" s="118"/>
      <c r="W126" s="101"/>
      <c r="X126" s="102"/>
      <c r="Y126" s="104"/>
      <c r="Z126" s="118"/>
    </row>
    <row r="127" spans="1:27" ht="14.25" hidden="1" customHeight="1" thickBot="1">
      <c r="A127" s="189" t="s">
        <v>426</v>
      </c>
      <c r="B127" s="405" t="s">
        <v>425</v>
      </c>
      <c r="C127" s="405"/>
      <c r="D127" s="396" t="s">
        <v>424</v>
      </c>
      <c r="E127" s="396"/>
      <c r="F127" s="188"/>
      <c r="G127" s="407" t="s">
        <v>423</v>
      </c>
      <c r="H127" s="407"/>
      <c r="I127" s="407"/>
      <c r="J127" s="407"/>
      <c r="K127" s="302"/>
      <c r="L127" s="302"/>
      <c r="M127" s="1"/>
      <c r="N127" s="1"/>
      <c r="O127" s="1"/>
      <c r="P127" s="1"/>
      <c r="R127" s="3" t="s">
        <v>153</v>
      </c>
      <c r="S127" s="3"/>
      <c r="T127" s="118"/>
      <c r="U127" s="101"/>
      <c r="V127" s="102"/>
      <c r="W127" s="104"/>
      <c r="X127" s="118"/>
      <c r="Z127" s="1"/>
      <c r="AA127" s="1"/>
    </row>
    <row r="128" spans="1:27" ht="14.25" hidden="1" customHeight="1">
      <c r="A128" s="186">
        <v>2541</v>
      </c>
      <c r="B128" s="433" t="s">
        <v>206</v>
      </c>
      <c r="C128" s="434"/>
      <c r="D128" s="431" t="s">
        <v>208</v>
      </c>
      <c r="E128" s="432"/>
      <c r="F128" s="113"/>
      <c r="G128" s="395" t="str">
        <f t="shared" ref="G128:G159" si="0">CONCATENATE(B128," ",D128)</f>
        <v>BAREŠ Einar</v>
      </c>
      <c r="H128" s="395"/>
      <c r="I128" s="395"/>
      <c r="J128" s="395"/>
      <c r="K128" s="185" t="s">
        <v>422</v>
      </c>
      <c r="L128" s="178"/>
      <c r="M128" s="1"/>
      <c r="N128" s="1"/>
      <c r="O128" s="1"/>
      <c r="P128" s="1"/>
      <c r="R128" s="3" t="s">
        <v>155</v>
      </c>
      <c r="S128" s="3"/>
      <c r="T128" s="118"/>
      <c r="U128" s="101"/>
      <c r="V128" s="102"/>
      <c r="W128" s="104"/>
      <c r="X128" s="118"/>
      <c r="Z128" s="1"/>
      <c r="AA128" s="1"/>
    </row>
    <row r="129" spans="1:27" ht="14.25" hidden="1" customHeight="1">
      <c r="A129" s="186">
        <v>10207</v>
      </c>
      <c r="B129" s="391" t="s">
        <v>210</v>
      </c>
      <c r="C129" s="392"/>
      <c r="D129" s="379" t="s">
        <v>212</v>
      </c>
      <c r="E129" s="380"/>
      <c r="F129" s="113"/>
      <c r="G129" s="395" t="str">
        <f t="shared" si="0"/>
        <v>HABADA Jindřich</v>
      </c>
      <c r="H129" s="395"/>
      <c r="I129" s="395"/>
      <c r="J129" s="395"/>
      <c r="K129" s="185" t="s">
        <v>280</v>
      </c>
      <c r="L129" s="178"/>
      <c r="M129" s="1"/>
      <c r="N129" s="1"/>
      <c r="O129" s="1"/>
      <c r="P129" s="1"/>
      <c r="R129" s="3" t="s">
        <v>156</v>
      </c>
      <c r="S129" s="3"/>
      <c r="T129" s="118"/>
      <c r="U129" s="101"/>
      <c r="V129" s="102"/>
      <c r="W129" s="104"/>
      <c r="X129" s="118"/>
      <c r="Z129" s="1"/>
      <c r="AA129" s="1"/>
    </row>
    <row r="130" spans="1:27" ht="14.25" hidden="1" customHeight="1">
      <c r="A130" s="186">
        <v>4389</v>
      </c>
      <c r="B130" s="391" t="s">
        <v>219</v>
      </c>
      <c r="C130" s="392"/>
      <c r="D130" s="379" t="s">
        <v>421</v>
      </c>
      <c r="E130" s="380"/>
      <c r="F130" s="113"/>
      <c r="G130" s="395" t="str">
        <f t="shared" si="0"/>
        <v>HNÁTEK Karel st.</v>
      </c>
      <c r="H130" s="395"/>
      <c r="I130" s="395"/>
      <c r="J130" s="395"/>
      <c r="K130" s="185" t="s">
        <v>279</v>
      </c>
      <c r="L130" s="178"/>
      <c r="M130" s="1"/>
      <c r="N130" s="1"/>
      <c r="O130" s="1"/>
      <c r="P130" s="1"/>
      <c r="R130" s="3" t="s">
        <v>60</v>
      </c>
      <c r="S130" s="3"/>
      <c r="T130" s="118"/>
      <c r="U130" s="101"/>
      <c r="V130" s="102"/>
      <c r="W130" s="104"/>
      <c r="X130" s="118"/>
      <c r="Z130" s="1"/>
      <c r="AA130" s="1"/>
    </row>
    <row r="131" spans="1:27" ht="14.25" hidden="1" customHeight="1">
      <c r="A131" s="186">
        <v>831</v>
      </c>
      <c r="B131" s="391" t="s">
        <v>355</v>
      </c>
      <c r="C131" s="392"/>
      <c r="D131" s="379" t="s">
        <v>215</v>
      </c>
      <c r="E131" s="380"/>
      <c r="F131" s="113"/>
      <c r="G131" s="395" t="str">
        <f t="shared" si="0"/>
        <v>SVOBODOVÁ  Dagmar</v>
      </c>
      <c r="H131" s="395"/>
      <c r="I131" s="395"/>
      <c r="J131" s="395"/>
      <c r="K131" s="185" t="s">
        <v>278</v>
      </c>
      <c r="L131" s="178"/>
      <c r="M131" s="1"/>
      <c r="N131" s="1"/>
      <c r="O131" s="1"/>
      <c r="P131" s="1"/>
      <c r="R131" s="3" t="s">
        <v>160</v>
      </c>
      <c r="S131" s="3"/>
      <c r="T131" s="118"/>
      <c r="U131" s="101"/>
      <c r="V131" s="102"/>
      <c r="W131" s="104"/>
      <c r="X131" s="118"/>
      <c r="Z131" s="1"/>
      <c r="AA131" s="1"/>
    </row>
    <row r="132" spans="1:27" ht="14.25" hidden="1" customHeight="1">
      <c r="A132" s="186">
        <v>13361</v>
      </c>
      <c r="B132" s="391" t="s">
        <v>216</v>
      </c>
      <c r="C132" s="392"/>
      <c r="D132" s="379" t="s">
        <v>43</v>
      </c>
      <c r="E132" s="380"/>
      <c r="F132" s="113"/>
      <c r="G132" s="395" t="str">
        <f t="shared" si="0"/>
        <v>ŠTOCHL Martin</v>
      </c>
      <c r="H132" s="395"/>
      <c r="I132" s="395"/>
      <c r="J132" s="395"/>
      <c r="K132" s="185" t="s">
        <v>277</v>
      </c>
      <c r="L132" s="178"/>
      <c r="M132" s="1"/>
      <c r="N132" s="1"/>
      <c r="O132" s="1"/>
      <c r="P132" s="1"/>
      <c r="R132" s="3" t="s">
        <v>161</v>
      </c>
      <c r="S132" s="3"/>
      <c r="T132" s="118"/>
      <c r="U132" s="101"/>
      <c r="V132" s="102"/>
      <c r="W132" s="104"/>
      <c r="X132" s="118"/>
      <c r="Z132" s="1"/>
      <c r="AA132" s="1"/>
    </row>
    <row r="133" spans="1:27" ht="14.25" hidden="1" customHeight="1">
      <c r="A133" s="186">
        <v>836</v>
      </c>
      <c r="B133" s="391" t="s">
        <v>223</v>
      </c>
      <c r="C133" s="392"/>
      <c r="D133" s="379" t="s">
        <v>195</v>
      </c>
      <c r="E133" s="380"/>
      <c r="F133" s="113"/>
      <c r="G133" s="395" t="str">
        <f t="shared" si="0"/>
        <v>ŠVARC Antonín</v>
      </c>
      <c r="H133" s="395"/>
      <c r="I133" s="395"/>
      <c r="J133" s="395"/>
      <c r="K133" s="185" t="s">
        <v>276</v>
      </c>
      <c r="L133" s="178"/>
      <c r="M133" s="1"/>
      <c r="N133" s="1"/>
      <c r="O133" s="1"/>
      <c r="P133" s="1"/>
      <c r="R133" s="3" t="s">
        <v>162</v>
      </c>
      <c r="S133" s="3"/>
      <c r="T133" s="118"/>
      <c r="U133" s="101"/>
      <c r="V133" s="102"/>
      <c r="W133" s="104"/>
      <c r="X133" s="118"/>
      <c r="Z133" s="1"/>
      <c r="AA133" s="1"/>
    </row>
    <row r="134" spans="1:27" ht="14.25" hidden="1" customHeight="1">
      <c r="A134" s="186">
        <v>751</v>
      </c>
      <c r="B134" s="391" t="s">
        <v>420</v>
      </c>
      <c r="C134" s="392"/>
      <c r="D134" s="379" t="s">
        <v>262</v>
      </c>
      <c r="E134" s="380"/>
      <c r="F134" s="113"/>
      <c r="G134" s="395" t="str">
        <f t="shared" si="0"/>
        <v>TOMEŠ Miroslav</v>
      </c>
      <c r="H134" s="395"/>
      <c r="I134" s="395"/>
      <c r="J134" s="395"/>
      <c r="K134" s="185" t="s">
        <v>275</v>
      </c>
      <c r="L134" s="178"/>
      <c r="M134" s="1"/>
      <c r="N134" s="1"/>
      <c r="O134" s="1"/>
      <c r="P134" s="1"/>
      <c r="R134" s="3" t="s">
        <v>163</v>
      </c>
      <c r="S134" s="3"/>
      <c r="T134" s="118"/>
      <c r="U134" s="101"/>
      <c r="V134" s="102"/>
      <c r="W134" s="104"/>
      <c r="X134" s="118"/>
      <c r="Z134" s="1"/>
      <c r="AA134" s="1"/>
    </row>
    <row r="135" spans="1:27" ht="14.25" hidden="1" customHeight="1">
      <c r="A135" s="186"/>
      <c r="B135" s="429"/>
      <c r="C135" s="430"/>
      <c r="D135" s="379"/>
      <c r="E135" s="380"/>
      <c r="F135" s="113"/>
      <c r="G135" s="395" t="str">
        <f t="shared" si="0"/>
        <v xml:space="preserve"> </v>
      </c>
      <c r="H135" s="395"/>
      <c r="I135" s="395"/>
      <c r="J135" s="395"/>
      <c r="K135" s="185" t="s">
        <v>274</v>
      </c>
      <c r="L135" s="178"/>
      <c r="M135" s="1"/>
      <c r="N135" s="1"/>
      <c r="O135" s="1"/>
      <c r="P135" s="1"/>
      <c r="R135" s="3" t="s">
        <v>164</v>
      </c>
      <c r="S135" s="3"/>
      <c r="T135" s="118"/>
      <c r="U135" s="101"/>
      <c r="V135" s="102"/>
      <c r="W135" s="104"/>
      <c r="X135" s="118"/>
      <c r="Z135" s="1"/>
      <c r="AA135" s="1"/>
    </row>
    <row r="136" spans="1:27" ht="14.25" hidden="1" customHeight="1">
      <c r="A136" s="186"/>
      <c r="B136" s="429"/>
      <c r="C136" s="430"/>
      <c r="D136" s="379"/>
      <c r="E136" s="380"/>
      <c r="F136" s="113"/>
      <c r="G136" s="395" t="str">
        <f t="shared" si="0"/>
        <v xml:space="preserve"> </v>
      </c>
      <c r="H136" s="395"/>
      <c r="I136" s="395"/>
      <c r="J136" s="395"/>
      <c r="K136" s="185" t="s">
        <v>273</v>
      </c>
      <c r="L136" s="178"/>
      <c r="M136" s="1"/>
      <c r="N136" s="1"/>
      <c r="O136" s="1"/>
      <c r="P136" s="1"/>
      <c r="R136" s="3" t="s">
        <v>165</v>
      </c>
      <c r="S136" s="3"/>
      <c r="T136" s="118"/>
      <c r="U136" s="101"/>
      <c r="V136" s="102"/>
      <c r="W136" s="104"/>
      <c r="X136" s="118"/>
      <c r="Z136" s="1"/>
      <c r="AA136" s="1"/>
    </row>
    <row r="137" spans="1:27" ht="14.25" hidden="1" customHeight="1">
      <c r="A137" s="186"/>
      <c r="B137" s="429"/>
      <c r="C137" s="430"/>
      <c r="D137" s="379"/>
      <c r="E137" s="380"/>
      <c r="F137" s="113"/>
      <c r="G137" s="395" t="str">
        <f t="shared" si="0"/>
        <v xml:space="preserve"> </v>
      </c>
      <c r="H137" s="395"/>
      <c r="I137" s="395"/>
      <c r="J137" s="395"/>
      <c r="K137" s="185" t="s">
        <v>272</v>
      </c>
      <c r="L137" s="178"/>
      <c r="M137" s="1"/>
      <c r="N137" s="1"/>
      <c r="O137" s="1"/>
      <c r="P137" s="1"/>
      <c r="R137" s="3" t="s">
        <v>166</v>
      </c>
      <c r="S137" s="3"/>
      <c r="T137" s="118"/>
      <c r="U137" s="101"/>
      <c r="V137" s="102"/>
      <c r="W137" s="104"/>
      <c r="X137" s="118"/>
      <c r="Z137" s="1"/>
      <c r="AA137" s="1"/>
    </row>
    <row r="138" spans="1:27" ht="14.25" hidden="1" customHeight="1">
      <c r="A138" s="184">
        <v>10073</v>
      </c>
      <c r="B138" s="387" t="s">
        <v>219</v>
      </c>
      <c r="C138" s="388"/>
      <c r="D138" s="375" t="s">
        <v>196</v>
      </c>
      <c r="E138" s="376"/>
      <c r="F138" s="123"/>
      <c r="G138" s="302" t="str">
        <f t="shared" si="0"/>
        <v>HNÁTEK Karel ml.</v>
      </c>
      <c r="H138" s="302"/>
      <c r="I138" s="302"/>
      <c r="J138" s="302"/>
      <c r="K138" s="178" t="s">
        <v>419</v>
      </c>
      <c r="L138" s="178"/>
      <c r="M138" s="1"/>
      <c r="N138" s="1"/>
      <c r="O138" s="1"/>
      <c r="P138" s="1"/>
      <c r="R138" s="112" t="s">
        <v>167</v>
      </c>
      <c r="S138" s="3"/>
      <c r="T138" s="118"/>
      <c r="U138" s="101"/>
      <c r="V138" s="102"/>
      <c r="W138" s="104"/>
      <c r="X138" s="118"/>
      <c r="Z138" s="1"/>
      <c r="AA138" s="1"/>
    </row>
    <row r="139" spans="1:27" ht="14.25" hidden="1" customHeight="1">
      <c r="A139" s="184">
        <v>782</v>
      </c>
      <c r="B139" s="387" t="s">
        <v>418</v>
      </c>
      <c r="C139" s="388"/>
      <c r="D139" s="375" t="s">
        <v>262</v>
      </c>
      <c r="E139" s="376"/>
      <c r="F139" s="123"/>
      <c r="G139" s="302" t="str">
        <f t="shared" si="0"/>
        <v>MÁLEK Miroslav</v>
      </c>
      <c r="H139" s="302"/>
      <c r="I139" s="302"/>
      <c r="J139" s="302"/>
      <c r="K139" s="178" t="s">
        <v>280</v>
      </c>
      <c r="L139" s="178"/>
      <c r="M139" s="1"/>
      <c r="N139" s="1"/>
      <c r="O139" s="1"/>
      <c r="P139" s="1"/>
      <c r="R139" s="112" t="s">
        <v>417</v>
      </c>
      <c r="S139" s="3"/>
      <c r="T139" s="118"/>
      <c r="U139" s="118"/>
      <c r="V139" s="118"/>
      <c r="W139" s="118"/>
      <c r="X139" s="118"/>
      <c r="Z139" s="1"/>
      <c r="AA139" s="1"/>
    </row>
    <row r="140" spans="1:27" ht="14.25" hidden="1" customHeight="1">
      <c r="A140" s="184">
        <v>14500</v>
      </c>
      <c r="B140" s="387" t="s">
        <v>416</v>
      </c>
      <c r="C140" s="388"/>
      <c r="D140" s="375" t="s">
        <v>38</v>
      </c>
      <c r="E140" s="376"/>
      <c r="F140" s="123"/>
      <c r="G140" s="302" t="str">
        <f t="shared" si="0"/>
        <v>MICHÁLEK Jaroslav</v>
      </c>
      <c r="H140" s="302"/>
      <c r="I140" s="302"/>
      <c r="J140" s="302"/>
      <c r="K140" s="178" t="s">
        <v>279</v>
      </c>
      <c r="L140" s="178"/>
      <c r="M140" s="1"/>
      <c r="N140" s="1"/>
      <c r="O140" s="1"/>
      <c r="P140" s="1"/>
      <c r="S140" s="3"/>
      <c r="T140" s="5"/>
      <c r="U140" s="5"/>
      <c r="Z140" s="1"/>
      <c r="AA140" s="1"/>
    </row>
    <row r="141" spans="1:27" ht="14.25" hidden="1" customHeight="1">
      <c r="A141" s="184">
        <v>11242</v>
      </c>
      <c r="B141" s="387" t="s">
        <v>415</v>
      </c>
      <c r="C141" s="388"/>
      <c r="D141" s="375" t="s">
        <v>32</v>
      </c>
      <c r="E141" s="376"/>
      <c r="F141" s="123"/>
      <c r="G141" s="302" t="str">
        <f t="shared" si="0"/>
        <v>STOKLASA Petr</v>
      </c>
      <c r="H141" s="302"/>
      <c r="I141" s="302"/>
      <c r="J141" s="302"/>
      <c r="K141" s="178" t="s">
        <v>278</v>
      </c>
      <c r="L141" s="178"/>
      <c r="M141" s="1"/>
      <c r="N141" s="1"/>
      <c r="O141" s="1"/>
      <c r="P141" s="1"/>
      <c r="S141" s="3"/>
      <c r="T141" s="5"/>
      <c r="U141" s="5"/>
      <c r="Z141" s="1"/>
      <c r="AA141" s="1"/>
    </row>
    <row r="142" spans="1:27" ht="14.25" hidden="1" customHeight="1">
      <c r="A142" s="184">
        <v>14519</v>
      </c>
      <c r="B142" s="387" t="s">
        <v>223</v>
      </c>
      <c r="C142" s="388"/>
      <c r="D142" s="375" t="s">
        <v>186</v>
      </c>
      <c r="E142" s="376"/>
      <c r="F142" s="123"/>
      <c r="G142" s="302" t="str">
        <f t="shared" si="0"/>
        <v>ŠVARC Milan</v>
      </c>
      <c r="H142" s="302"/>
      <c r="I142" s="302"/>
      <c r="J142" s="302"/>
      <c r="K142" s="178" t="s">
        <v>277</v>
      </c>
      <c r="L142" s="178"/>
      <c r="M142" s="1"/>
      <c r="N142" s="1"/>
      <c r="O142" s="1"/>
      <c r="P142" s="1"/>
      <c r="S142" s="3"/>
      <c r="T142" s="5"/>
      <c r="U142" s="5"/>
      <c r="Z142" s="1"/>
      <c r="AA142" s="1"/>
    </row>
    <row r="143" spans="1:27" ht="14.25" hidden="1" customHeight="1">
      <c r="A143" s="184">
        <v>14518</v>
      </c>
      <c r="B143" s="387" t="s">
        <v>414</v>
      </c>
      <c r="C143" s="388"/>
      <c r="D143" s="375" t="s">
        <v>182</v>
      </c>
      <c r="E143" s="376"/>
      <c r="F143" s="123"/>
      <c r="G143" s="302" t="str">
        <f t="shared" si="0"/>
        <v>ŠVARCOVÁ  Petra</v>
      </c>
      <c r="H143" s="302"/>
      <c r="I143" s="302"/>
      <c r="J143" s="302"/>
      <c r="K143" s="178" t="s">
        <v>276</v>
      </c>
      <c r="L143" s="178"/>
      <c r="M143" s="1"/>
      <c r="N143" s="1"/>
      <c r="O143" s="1"/>
      <c r="P143" s="1"/>
      <c r="S143" s="3"/>
      <c r="T143" s="5"/>
      <c r="U143" s="5"/>
      <c r="Z143" s="1"/>
      <c r="AA143" s="1"/>
    </row>
    <row r="144" spans="1:27" ht="14.25" hidden="1" customHeight="1">
      <c r="A144" s="184">
        <v>22958</v>
      </c>
      <c r="B144" s="387" t="s">
        <v>413</v>
      </c>
      <c r="C144" s="388"/>
      <c r="D144" s="375" t="s">
        <v>24</v>
      </c>
      <c r="E144" s="376"/>
      <c r="F144" s="123"/>
      <c r="G144" s="302" t="str">
        <f t="shared" si="0"/>
        <v>ŠTOČEK Jiří</v>
      </c>
      <c r="H144" s="302"/>
      <c r="I144" s="302"/>
      <c r="J144" s="302"/>
      <c r="K144" s="178" t="s">
        <v>275</v>
      </c>
      <c r="L144" s="178"/>
      <c r="M144" s="1"/>
      <c r="N144" s="1"/>
      <c r="O144" s="1"/>
      <c r="P144" s="1"/>
      <c r="S144" s="3"/>
      <c r="T144" s="5"/>
      <c r="U144" s="5"/>
      <c r="Z144" s="1"/>
      <c r="AA144" s="1"/>
    </row>
    <row r="145" spans="1:27" ht="14.25" hidden="1" customHeight="1">
      <c r="A145" s="184"/>
      <c r="B145" s="435"/>
      <c r="C145" s="436"/>
      <c r="D145" s="375"/>
      <c r="E145" s="376"/>
      <c r="F145" s="123"/>
      <c r="G145" s="302" t="str">
        <f t="shared" si="0"/>
        <v xml:space="preserve"> </v>
      </c>
      <c r="H145" s="302"/>
      <c r="I145" s="302"/>
      <c r="J145" s="302"/>
      <c r="K145" s="178" t="s">
        <v>274</v>
      </c>
      <c r="L145" s="178"/>
      <c r="M145" s="1"/>
      <c r="N145" s="1"/>
      <c r="O145" s="1"/>
      <c r="P145" s="1"/>
      <c r="S145" s="3"/>
      <c r="T145" s="5"/>
      <c r="U145" s="5"/>
      <c r="Z145" s="1"/>
      <c r="AA145" s="1"/>
    </row>
    <row r="146" spans="1:27" ht="14.25" hidden="1" customHeight="1">
      <c r="A146" s="184"/>
      <c r="B146" s="435"/>
      <c r="C146" s="436"/>
      <c r="D146" s="375"/>
      <c r="E146" s="376"/>
      <c r="F146" s="123"/>
      <c r="G146" s="302" t="str">
        <f t="shared" si="0"/>
        <v xml:space="preserve"> </v>
      </c>
      <c r="H146" s="302"/>
      <c r="I146" s="302"/>
      <c r="J146" s="302"/>
      <c r="K146" s="178" t="s">
        <v>273</v>
      </c>
      <c r="L146" s="178"/>
      <c r="M146" s="1"/>
      <c r="N146" s="1"/>
      <c r="O146" s="1"/>
      <c r="P146" s="1"/>
      <c r="S146" s="3"/>
      <c r="T146" s="5"/>
      <c r="U146" s="5"/>
      <c r="Z146" s="1"/>
      <c r="AA146" s="1"/>
    </row>
    <row r="147" spans="1:27" ht="14.25" hidden="1" customHeight="1">
      <c r="A147" s="184"/>
      <c r="B147" s="435"/>
      <c r="C147" s="436"/>
      <c r="D147" s="375"/>
      <c r="E147" s="376"/>
      <c r="F147" s="123"/>
      <c r="G147" s="302" t="str">
        <f t="shared" si="0"/>
        <v xml:space="preserve"> </v>
      </c>
      <c r="H147" s="302"/>
      <c r="I147" s="302"/>
      <c r="J147" s="302"/>
      <c r="K147" s="178" t="s">
        <v>272</v>
      </c>
      <c r="L147" s="178"/>
      <c r="M147" s="1"/>
      <c r="O147" s="1"/>
      <c r="P147" s="1"/>
      <c r="S147" s="3"/>
      <c r="T147" s="5"/>
      <c r="U147" s="5"/>
      <c r="Z147" s="1"/>
      <c r="AA147" s="1"/>
    </row>
    <row r="148" spans="1:27" ht="14.25" hidden="1" customHeight="1">
      <c r="A148" s="186">
        <v>5883</v>
      </c>
      <c r="B148" s="391" t="s">
        <v>412</v>
      </c>
      <c r="C148" s="392"/>
      <c r="D148" s="379" t="s">
        <v>24</v>
      </c>
      <c r="E148" s="380"/>
      <c r="F148" s="113"/>
      <c r="G148" s="395" t="str">
        <f t="shared" si="0"/>
        <v>CERNSTEIN Jiří</v>
      </c>
      <c r="H148" s="395"/>
      <c r="I148" s="395"/>
      <c r="J148" s="395"/>
      <c r="K148" s="185" t="s">
        <v>411</v>
      </c>
      <c r="L148" s="179"/>
      <c r="O148" s="1"/>
      <c r="P148" s="1"/>
      <c r="S148" s="3"/>
      <c r="T148" s="5"/>
      <c r="U148" s="5"/>
      <c r="Z148" s="1"/>
      <c r="AA148" s="1"/>
    </row>
    <row r="149" spans="1:27" ht="14.25" hidden="1" customHeight="1">
      <c r="A149" s="186">
        <v>5879</v>
      </c>
      <c r="B149" s="391" t="s">
        <v>308</v>
      </c>
      <c r="C149" s="392"/>
      <c r="D149" s="379" t="s">
        <v>230</v>
      </c>
      <c r="E149" s="380"/>
      <c r="F149" s="113"/>
      <c r="G149" s="395" t="str">
        <f t="shared" si="0"/>
        <v>MAŠEK  Karel</v>
      </c>
      <c r="H149" s="395"/>
      <c r="I149" s="395"/>
      <c r="J149" s="395"/>
      <c r="K149" s="185" t="s">
        <v>280</v>
      </c>
      <c r="L149" s="179"/>
      <c r="O149" s="1"/>
      <c r="P149" s="1"/>
      <c r="S149" s="3"/>
      <c r="T149" s="5"/>
      <c r="U149" s="5"/>
      <c r="Z149" s="1"/>
      <c r="AA149" s="1"/>
    </row>
    <row r="150" spans="1:27" ht="14.25" hidden="1" customHeight="1">
      <c r="A150" s="186">
        <v>10844</v>
      </c>
      <c r="B150" s="391" t="s">
        <v>410</v>
      </c>
      <c r="C150" s="392"/>
      <c r="D150" s="379" t="s">
        <v>240</v>
      </c>
      <c r="E150" s="380"/>
      <c r="F150" s="113"/>
      <c r="G150" s="395" t="str">
        <f t="shared" si="0"/>
        <v>MÍKA Zdeněk</v>
      </c>
      <c r="H150" s="395"/>
      <c r="I150" s="395"/>
      <c r="J150" s="395"/>
      <c r="K150" s="185" t="s">
        <v>279</v>
      </c>
      <c r="L150" s="179"/>
      <c r="O150" s="1"/>
      <c r="P150" s="1"/>
      <c r="S150" s="3"/>
      <c r="T150" s="5"/>
      <c r="U150" s="5"/>
      <c r="Z150" s="1"/>
      <c r="AA150" s="1"/>
    </row>
    <row r="151" spans="1:27" ht="14.25" hidden="1" customHeight="1">
      <c r="A151" s="186">
        <v>18966</v>
      </c>
      <c r="B151" s="391" t="s">
        <v>409</v>
      </c>
      <c r="C151" s="392"/>
      <c r="D151" s="379" t="s">
        <v>38</v>
      </c>
      <c r="E151" s="380"/>
      <c r="F151" s="113"/>
      <c r="G151" s="395" t="str">
        <f t="shared" si="0"/>
        <v>NOVÁK Jaroslav</v>
      </c>
      <c r="H151" s="395"/>
      <c r="I151" s="395"/>
      <c r="J151" s="395"/>
      <c r="K151" s="185" t="s">
        <v>278</v>
      </c>
      <c r="L151" s="179"/>
      <c r="O151" s="1"/>
      <c r="P151" s="1"/>
      <c r="S151" s="3"/>
      <c r="T151" s="5"/>
      <c r="U151" s="5"/>
      <c r="Z151" s="1"/>
      <c r="AA151" s="1"/>
    </row>
    <row r="152" spans="1:27" ht="14.25" hidden="1" customHeight="1">
      <c r="A152" s="186">
        <v>9477</v>
      </c>
      <c r="B152" s="391" t="s">
        <v>408</v>
      </c>
      <c r="C152" s="392"/>
      <c r="D152" s="379" t="s">
        <v>28</v>
      </c>
      <c r="E152" s="380"/>
      <c r="F152" s="113"/>
      <c r="G152" s="395" t="str">
        <f t="shared" si="0"/>
        <v>PETRÁČEK Jan</v>
      </c>
      <c r="H152" s="395"/>
      <c r="I152" s="395"/>
      <c r="J152" s="395"/>
      <c r="K152" s="185" t="s">
        <v>277</v>
      </c>
      <c r="L152" s="179"/>
      <c r="O152" s="1"/>
      <c r="P152" s="1"/>
      <c r="S152" s="3"/>
      <c r="T152" s="5"/>
      <c r="U152" s="5"/>
      <c r="Z152" s="1"/>
      <c r="AA152" s="1"/>
    </row>
    <row r="153" spans="1:27" ht="14.25" hidden="1" customHeight="1">
      <c r="A153" s="186">
        <v>5880</v>
      </c>
      <c r="B153" s="391" t="s">
        <v>407</v>
      </c>
      <c r="C153" s="392"/>
      <c r="D153" s="379" t="s">
        <v>24</v>
      </c>
      <c r="E153" s="380"/>
      <c r="F153" s="113"/>
      <c r="G153" s="395" t="str">
        <f t="shared" si="0"/>
        <v>SVOBODA Jiří</v>
      </c>
      <c r="H153" s="395"/>
      <c r="I153" s="395"/>
      <c r="J153" s="395"/>
      <c r="K153" s="185" t="s">
        <v>276</v>
      </c>
      <c r="L153" s="179"/>
      <c r="O153" s="1"/>
      <c r="P153" s="1"/>
      <c r="S153" s="3"/>
      <c r="T153" s="5"/>
      <c r="U153" s="5"/>
      <c r="Z153" s="1"/>
      <c r="AA153" s="1"/>
    </row>
    <row r="154" spans="1:27" ht="14.25" hidden="1" customHeight="1">
      <c r="A154" s="186">
        <v>9626</v>
      </c>
      <c r="B154" s="391" t="s">
        <v>406</v>
      </c>
      <c r="C154" s="392"/>
      <c r="D154" s="379" t="s">
        <v>24</v>
      </c>
      <c r="E154" s="380"/>
      <c r="F154" s="113"/>
      <c r="G154" s="395" t="str">
        <f t="shared" si="0"/>
        <v>TŘEŠŇÁK  Jiří</v>
      </c>
      <c r="H154" s="395"/>
      <c r="I154" s="395"/>
      <c r="J154" s="395"/>
      <c r="K154" s="185" t="s">
        <v>275</v>
      </c>
      <c r="L154" s="179"/>
      <c r="O154" s="1"/>
      <c r="P154" s="1"/>
      <c r="S154" s="3"/>
      <c r="T154" s="5"/>
      <c r="U154" s="5"/>
      <c r="Z154" s="1"/>
      <c r="AA154" s="1"/>
    </row>
    <row r="155" spans="1:27" ht="14.25" hidden="1" customHeight="1">
      <c r="A155" s="186">
        <v>5881</v>
      </c>
      <c r="B155" s="393" t="s">
        <v>405</v>
      </c>
      <c r="C155" s="394"/>
      <c r="D155" s="381" t="s">
        <v>232</v>
      </c>
      <c r="E155" s="382"/>
      <c r="F155" s="113"/>
      <c r="G155" s="395" t="str">
        <f t="shared" si="0"/>
        <v>ŠRAJER Václav</v>
      </c>
      <c r="H155" s="395"/>
      <c r="I155" s="395"/>
      <c r="J155" s="395"/>
      <c r="K155" s="185" t="s">
        <v>274</v>
      </c>
      <c r="L155" s="179"/>
      <c r="O155" s="1"/>
      <c r="P155" s="1"/>
      <c r="S155" s="3"/>
      <c r="T155" s="5"/>
      <c r="U155" s="5"/>
      <c r="Z155" s="1"/>
      <c r="AA155" s="1"/>
    </row>
    <row r="156" spans="1:27" ht="14.25" hidden="1" customHeight="1">
      <c r="A156" s="186"/>
      <c r="B156" s="429"/>
      <c r="C156" s="430"/>
      <c r="D156" s="379"/>
      <c r="E156" s="380"/>
      <c r="F156" s="113"/>
      <c r="G156" s="395" t="str">
        <f t="shared" si="0"/>
        <v xml:space="preserve"> </v>
      </c>
      <c r="H156" s="395"/>
      <c r="I156" s="395"/>
      <c r="J156" s="395"/>
      <c r="K156" s="185" t="s">
        <v>273</v>
      </c>
      <c r="L156" s="179"/>
      <c r="O156" s="1"/>
      <c r="P156" s="1"/>
      <c r="S156" s="3"/>
      <c r="T156" s="5"/>
      <c r="U156" s="5"/>
      <c r="Z156" s="1"/>
      <c r="AA156" s="1"/>
    </row>
    <row r="157" spans="1:27" ht="14.25" hidden="1" customHeight="1">
      <c r="A157" s="186"/>
      <c r="B157" s="429"/>
      <c r="C157" s="430"/>
      <c r="D157" s="379"/>
      <c r="E157" s="380"/>
      <c r="F157" s="113"/>
      <c r="G157" s="395" t="str">
        <f t="shared" si="0"/>
        <v xml:space="preserve"> </v>
      </c>
      <c r="H157" s="395"/>
      <c r="I157" s="395"/>
      <c r="J157" s="395"/>
      <c r="K157" s="185" t="s">
        <v>272</v>
      </c>
      <c r="L157" s="179"/>
      <c r="O157" s="1"/>
      <c r="P157" s="1"/>
      <c r="S157" s="3"/>
      <c r="T157" s="5"/>
      <c r="U157" s="5"/>
      <c r="Z157" s="1"/>
      <c r="AA157" s="1"/>
    </row>
    <row r="158" spans="1:27" ht="14.25" hidden="1" customHeight="1">
      <c r="A158" s="184">
        <v>20738</v>
      </c>
      <c r="B158" s="387" t="s">
        <v>404</v>
      </c>
      <c r="C158" s="388"/>
      <c r="D158" s="375" t="s">
        <v>32</v>
      </c>
      <c r="E158" s="376"/>
      <c r="F158" s="123"/>
      <c r="G158" s="302" t="str">
        <f t="shared" si="0"/>
        <v>KŠÍR Petr</v>
      </c>
      <c r="H158" s="302"/>
      <c r="I158" s="302"/>
      <c r="J158" s="302"/>
      <c r="K158" s="178" t="s">
        <v>403</v>
      </c>
      <c r="L158" s="179"/>
      <c r="O158" s="1"/>
      <c r="P158" s="1"/>
      <c r="S158" s="3"/>
      <c r="T158" s="5"/>
      <c r="U158" s="5"/>
      <c r="Z158" s="1"/>
      <c r="AA158" s="1"/>
    </row>
    <row r="159" spans="1:27" ht="14.25" hidden="1" customHeight="1">
      <c r="A159" s="184">
        <v>20740</v>
      </c>
      <c r="B159" s="387" t="s">
        <v>402</v>
      </c>
      <c r="C159" s="388"/>
      <c r="D159" s="375" t="s">
        <v>43</v>
      </c>
      <c r="E159" s="376"/>
      <c r="F159" s="123"/>
      <c r="G159" s="302" t="str">
        <f t="shared" si="0"/>
        <v>KOVÁŘ Martin</v>
      </c>
      <c r="H159" s="302"/>
      <c r="I159" s="302"/>
      <c r="J159" s="302"/>
      <c r="K159" s="178" t="s">
        <v>280</v>
      </c>
      <c r="L159" s="179"/>
      <c r="O159" s="1"/>
      <c r="P159" s="1"/>
      <c r="S159" s="3"/>
      <c r="T159" s="5"/>
      <c r="U159" s="5"/>
      <c r="Z159" s="1"/>
      <c r="AA159" s="1"/>
    </row>
    <row r="160" spans="1:27" ht="14.25" hidden="1" customHeight="1">
      <c r="A160" s="184">
        <v>17966</v>
      </c>
      <c r="B160" s="387" t="s">
        <v>401</v>
      </c>
      <c r="C160" s="388"/>
      <c r="D160" s="375" t="s">
        <v>265</v>
      </c>
      <c r="E160" s="376"/>
      <c r="F160" s="123"/>
      <c r="G160" s="302" t="str">
        <f t="shared" ref="G160:G191" si="1">CONCATENATE(B160," ",D160)</f>
        <v>SMÉKAL Tomáš</v>
      </c>
      <c r="H160" s="302"/>
      <c r="I160" s="302"/>
      <c r="J160" s="302"/>
      <c r="K160" s="178" t="s">
        <v>279</v>
      </c>
      <c r="L160" s="179"/>
      <c r="O160" s="1"/>
      <c r="P160" s="1"/>
      <c r="S160" s="3"/>
      <c r="T160" s="5"/>
      <c r="U160" s="5"/>
      <c r="Z160" s="1"/>
      <c r="AA160" s="1"/>
    </row>
    <row r="161" spans="1:27" ht="14.25" hidden="1" customHeight="1">
      <c r="A161" s="184">
        <v>24518</v>
      </c>
      <c r="B161" s="387" t="s">
        <v>400</v>
      </c>
      <c r="C161" s="388"/>
      <c r="D161" s="375" t="s">
        <v>306</v>
      </c>
      <c r="E161" s="376"/>
      <c r="F161" s="123"/>
      <c r="G161" s="302" t="str">
        <f t="shared" si="1"/>
        <v>JIRSA Lukáš</v>
      </c>
      <c r="H161" s="302"/>
      <c r="I161" s="302"/>
      <c r="J161" s="302"/>
      <c r="K161" s="178" t="s">
        <v>278</v>
      </c>
      <c r="L161" s="179"/>
      <c r="O161" s="1"/>
      <c r="P161" s="1"/>
      <c r="S161" s="3"/>
      <c r="T161" s="5"/>
      <c r="U161" s="5"/>
      <c r="Z161" s="1"/>
      <c r="AA161" s="1"/>
    </row>
    <row r="162" spans="1:27" ht="14.25" hidden="1" customHeight="1">
      <c r="A162" s="184">
        <v>1070</v>
      </c>
      <c r="B162" s="387" t="s">
        <v>399</v>
      </c>
      <c r="C162" s="388"/>
      <c r="D162" s="375" t="s">
        <v>253</v>
      </c>
      <c r="E162" s="376"/>
      <c r="F162" s="123"/>
      <c r="G162" s="302" t="str">
        <f t="shared" si="1"/>
        <v>KLUGANOST Vít</v>
      </c>
      <c r="H162" s="302"/>
      <c r="I162" s="302"/>
      <c r="J162" s="302"/>
      <c r="K162" s="178" t="s">
        <v>277</v>
      </c>
      <c r="L162" s="179"/>
      <c r="O162" s="1"/>
      <c r="P162" s="1"/>
      <c r="S162" s="3"/>
      <c r="T162" s="5"/>
      <c r="U162" s="5"/>
      <c r="Z162" s="1"/>
      <c r="AA162" s="1"/>
    </row>
    <row r="163" spans="1:27" ht="14.25" hidden="1" customHeight="1">
      <c r="A163" s="184">
        <v>18159</v>
      </c>
      <c r="B163" s="387" t="s">
        <v>398</v>
      </c>
      <c r="C163" s="388"/>
      <c r="D163" s="375" t="s">
        <v>43</v>
      </c>
      <c r="E163" s="376"/>
      <c r="F163" s="123"/>
      <c r="G163" s="302" t="str">
        <f t="shared" si="1"/>
        <v>JELÍNEK Martin</v>
      </c>
      <c r="H163" s="302"/>
      <c r="I163" s="302"/>
      <c r="J163" s="302"/>
      <c r="K163" s="178" t="s">
        <v>276</v>
      </c>
      <c r="L163" s="179"/>
      <c r="O163" s="1"/>
      <c r="P163" s="1"/>
      <c r="S163" s="3"/>
      <c r="T163" s="5"/>
      <c r="U163" s="5"/>
      <c r="Z163" s="1"/>
      <c r="AA163" s="1"/>
    </row>
    <row r="164" spans="1:27" ht="14.25" hidden="1" customHeight="1">
      <c r="A164" s="184">
        <v>21157</v>
      </c>
      <c r="B164" s="387" t="s">
        <v>397</v>
      </c>
      <c r="C164" s="388"/>
      <c r="D164" s="375" t="s">
        <v>28</v>
      </c>
      <c r="E164" s="376"/>
      <c r="F164" s="123"/>
      <c r="G164" s="302" t="str">
        <f t="shared" si="1"/>
        <v>LUKÁŠ Jan</v>
      </c>
      <c r="H164" s="302"/>
      <c r="I164" s="302"/>
      <c r="J164" s="302"/>
      <c r="K164" s="178" t="s">
        <v>275</v>
      </c>
      <c r="L164" s="179"/>
      <c r="O164" s="1"/>
      <c r="P164" s="1"/>
      <c r="S164" s="3"/>
      <c r="T164" s="5"/>
      <c r="U164" s="5"/>
      <c r="Z164" s="1"/>
      <c r="AA164" s="1"/>
    </row>
    <row r="165" spans="1:27" hidden="1">
      <c r="A165" s="184">
        <v>20739</v>
      </c>
      <c r="B165" s="387" t="s">
        <v>395</v>
      </c>
      <c r="C165" s="388"/>
      <c r="D165" s="375" t="s">
        <v>396</v>
      </c>
      <c r="E165" s="376"/>
      <c r="F165" s="123"/>
      <c r="G165" s="302" t="str">
        <f t="shared" si="1"/>
        <v>MAŇOUR Ondřej</v>
      </c>
      <c r="H165" s="302"/>
      <c r="I165" s="302"/>
      <c r="J165" s="302"/>
      <c r="K165" s="178" t="s">
        <v>274</v>
      </c>
      <c r="O165" s="1"/>
      <c r="P165" s="1"/>
      <c r="S165" s="3"/>
      <c r="T165" s="5"/>
      <c r="U165" s="5"/>
      <c r="Z165" s="1"/>
      <c r="AA165" s="1"/>
    </row>
    <row r="166" spans="1:27" hidden="1">
      <c r="A166" s="184">
        <v>25350</v>
      </c>
      <c r="B166" s="387" t="s">
        <v>395</v>
      </c>
      <c r="C166" s="388"/>
      <c r="D166" s="423" t="s">
        <v>394</v>
      </c>
      <c r="E166" s="376"/>
      <c r="F166" s="123"/>
      <c r="G166" s="302" t="str">
        <f t="shared" si="1"/>
        <v>MAŇOUR Kryštof</v>
      </c>
      <c r="H166" s="302"/>
      <c r="I166" s="302"/>
      <c r="J166" s="302"/>
      <c r="K166" s="178" t="s">
        <v>273</v>
      </c>
      <c r="O166" s="1"/>
      <c r="P166" s="1"/>
      <c r="S166" s="3"/>
      <c r="T166" s="5"/>
      <c r="U166" s="5"/>
      <c r="Z166" s="1"/>
      <c r="AA166" s="1"/>
    </row>
    <row r="167" spans="1:27" hidden="1">
      <c r="A167" s="186">
        <v>24713</v>
      </c>
      <c r="B167" s="391" t="s">
        <v>393</v>
      </c>
      <c r="C167" s="392"/>
      <c r="D167" s="379" t="s">
        <v>392</v>
      </c>
      <c r="E167" s="380"/>
      <c r="F167" s="113"/>
      <c r="G167" s="395" t="str">
        <f t="shared" si="1"/>
        <v>BANDASOVÁ Ivana</v>
      </c>
      <c r="H167" s="395"/>
      <c r="I167" s="395"/>
      <c r="J167" s="395"/>
      <c r="K167" s="185" t="s">
        <v>391</v>
      </c>
      <c r="O167" s="1"/>
      <c r="P167" s="1"/>
      <c r="S167" s="3"/>
      <c r="T167" s="5"/>
      <c r="U167" s="5"/>
      <c r="Z167" s="1"/>
      <c r="AA167" s="1"/>
    </row>
    <row r="168" spans="1:27" hidden="1">
      <c r="A168" s="186">
        <v>18910</v>
      </c>
      <c r="B168" s="391" t="s">
        <v>256</v>
      </c>
      <c r="C168" s="392"/>
      <c r="D168" s="379" t="s">
        <v>258</v>
      </c>
      <c r="E168" s="380"/>
      <c r="F168" s="113"/>
      <c r="G168" s="395" t="str">
        <f t="shared" si="1"/>
        <v>DYMÁČKOVÁ Markéta</v>
      </c>
      <c r="H168" s="395"/>
      <c r="I168" s="395"/>
      <c r="J168" s="395"/>
      <c r="K168" s="185" t="s">
        <v>280</v>
      </c>
      <c r="O168" s="1"/>
      <c r="P168" s="1"/>
      <c r="S168" s="3"/>
      <c r="T168" s="5"/>
      <c r="U168" s="5"/>
      <c r="Z168" s="1"/>
      <c r="AA168" s="1"/>
    </row>
    <row r="169" spans="1:27" hidden="1">
      <c r="A169" s="186">
        <v>10264</v>
      </c>
      <c r="B169" s="391" t="s">
        <v>390</v>
      </c>
      <c r="C169" s="392"/>
      <c r="D169" s="379" t="s">
        <v>28</v>
      </c>
      <c r="E169" s="380"/>
      <c r="F169" s="113"/>
      <c r="G169" s="395" t="str">
        <f t="shared" si="1"/>
        <v>KRATOCHVIL Jan</v>
      </c>
      <c r="H169" s="395"/>
      <c r="I169" s="395"/>
      <c r="J169" s="395"/>
      <c r="K169" s="185" t="s">
        <v>279</v>
      </c>
      <c r="O169" s="1"/>
      <c r="P169" s="1"/>
      <c r="S169" s="3"/>
      <c r="T169" s="5"/>
      <c r="U169" s="5"/>
      <c r="Z169" s="1"/>
      <c r="AA169" s="1"/>
    </row>
    <row r="170" spans="1:27" hidden="1">
      <c r="A170" s="186">
        <v>21451</v>
      </c>
      <c r="B170" s="391" t="s">
        <v>389</v>
      </c>
      <c r="C170" s="392"/>
      <c r="D170" s="379" t="s">
        <v>32</v>
      </c>
      <c r="E170" s="380"/>
      <c r="F170" s="113"/>
      <c r="G170" s="395" t="str">
        <f t="shared" si="1"/>
        <v>JANATA Petr</v>
      </c>
      <c r="H170" s="395"/>
      <c r="I170" s="395"/>
      <c r="J170" s="395"/>
      <c r="K170" s="185" t="s">
        <v>278</v>
      </c>
      <c r="O170" s="1"/>
      <c r="P170" s="1"/>
      <c r="S170" s="3"/>
      <c r="T170" s="5"/>
      <c r="U170" s="5"/>
      <c r="Z170" s="1"/>
      <c r="AA170" s="1"/>
    </row>
    <row r="171" spans="1:27" hidden="1">
      <c r="A171" s="186">
        <v>12386</v>
      </c>
      <c r="B171" s="391" t="s">
        <v>263</v>
      </c>
      <c r="C171" s="392"/>
      <c r="D171" s="379" t="s">
        <v>265</v>
      </c>
      <c r="E171" s="380"/>
      <c r="F171" s="113"/>
      <c r="G171" s="395" t="str">
        <f t="shared" si="1"/>
        <v>JÍCHA Tomáš</v>
      </c>
      <c r="H171" s="395"/>
      <c r="I171" s="395"/>
      <c r="J171" s="395"/>
      <c r="K171" s="185" t="s">
        <v>277</v>
      </c>
      <c r="O171" s="1"/>
      <c r="P171" s="1"/>
      <c r="S171" s="3"/>
      <c r="T171" s="5"/>
      <c r="U171" s="5"/>
      <c r="Z171" s="1"/>
      <c r="AA171" s="1"/>
    </row>
    <row r="172" spans="1:27" hidden="1">
      <c r="A172" s="186">
        <v>24714</v>
      </c>
      <c r="B172" s="391" t="s">
        <v>388</v>
      </c>
      <c r="C172" s="392"/>
      <c r="D172" s="379" t="s">
        <v>387</v>
      </c>
      <c r="E172" s="380"/>
      <c r="F172" s="113"/>
      <c r="G172" s="395" t="str">
        <f t="shared" si="1"/>
        <v>JIRÁSKOVÁ Gabriela</v>
      </c>
      <c r="H172" s="395"/>
      <c r="I172" s="395"/>
      <c r="J172" s="395"/>
      <c r="K172" s="185" t="s">
        <v>276</v>
      </c>
      <c r="O172" s="1"/>
      <c r="P172" s="1"/>
      <c r="S172" s="3"/>
      <c r="T172" s="5"/>
      <c r="U172" s="5"/>
      <c r="Z172" s="1"/>
      <c r="AA172" s="1"/>
    </row>
    <row r="173" spans="1:27" hidden="1">
      <c r="A173" s="186">
        <v>2590</v>
      </c>
      <c r="B173" s="391" t="s">
        <v>386</v>
      </c>
      <c r="C173" s="392"/>
      <c r="D173" s="379" t="s">
        <v>32</v>
      </c>
      <c r="E173" s="380"/>
      <c r="F173" s="113"/>
      <c r="G173" s="395" t="str">
        <f t="shared" si="1"/>
        <v>KAPAL  Petr</v>
      </c>
      <c r="H173" s="395"/>
      <c r="I173" s="395"/>
      <c r="J173" s="395"/>
      <c r="K173" s="185" t="s">
        <v>275</v>
      </c>
      <c r="O173" s="1"/>
      <c r="P173" s="1"/>
      <c r="S173" s="3"/>
      <c r="T173" s="5"/>
      <c r="U173" s="5"/>
      <c r="Z173" s="1"/>
      <c r="AA173" s="1"/>
    </row>
    <row r="174" spans="1:27" hidden="1">
      <c r="A174" s="186">
        <v>23611</v>
      </c>
      <c r="B174" s="391" t="s">
        <v>385</v>
      </c>
      <c r="C174" s="392"/>
      <c r="D174" s="379" t="s">
        <v>38</v>
      </c>
      <c r="E174" s="380"/>
      <c r="F174" s="113"/>
      <c r="G174" s="395" t="str">
        <f t="shared" si="1"/>
        <v>KYKAL  Jaroslav</v>
      </c>
      <c r="H174" s="395"/>
      <c r="I174" s="395"/>
      <c r="J174" s="395"/>
      <c r="K174" s="185" t="s">
        <v>274</v>
      </c>
      <c r="O174" s="1"/>
      <c r="P174" s="1"/>
      <c r="S174" s="3"/>
      <c r="T174" s="5"/>
      <c r="U174" s="5"/>
      <c r="Z174" s="1"/>
      <c r="AA174" s="1"/>
    </row>
    <row r="175" spans="1:27" hidden="1">
      <c r="A175" s="186">
        <v>13398</v>
      </c>
      <c r="B175" s="391" t="s">
        <v>247</v>
      </c>
      <c r="C175" s="392"/>
      <c r="D175" s="379" t="s">
        <v>248</v>
      </c>
      <c r="E175" s="380"/>
      <c r="F175" s="113"/>
      <c r="G175" s="395" t="str">
        <f t="shared" si="1"/>
        <v>MUSIL Ladislav</v>
      </c>
      <c r="H175" s="395"/>
      <c r="I175" s="395"/>
      <c r="J175" s="395"/>
      <c r="K175" s="185" t="s">
        <v>273</v>
      </c>
      <c r="O175" s="1"/>
      <c r="P175" s="1"/>
      <c r="S175" s="3"/>
      <c r="T175" s="5"/>
      <c r="U175" s="5"/>
      <c r="Z175" s="1"/>
      <c r="AA175" s="1"/>
    </row>
    <row r="176" spans="1:27" hidden="1">
      <c r="A176" s="186">
        <v>20059</v>
      </c>
      <c r="B176" s="391" t="s">
        <v>384</v>
      </c>
      <c r="C176" s="392"/>
      <c r="D176" s="379" t="s">
        <v>252</v>
      </c>
      <c r="E176" s="380"/>
      <c r="F176" s="113"/>
      <c r="G176" s="395" t="str">
        <f t="shared" si="1"/>
        <v>SOMOLÍKOVÁ  Emílie</v>
      </c>
      <c r="H176" s="395"/>
      <c r="I176" s="395"/>
      <c r="J176" s="395"/>
      <c r="K176" s="185" t="s">
        <v>272</v>
      </c>
      <c r="O176" s="1"/>
      <c r="P176" s="1"/>
      <c r="S176" s="3"/>
      <c r="T176" s="5"/>
      <c r="U176" s="5"/>
      <c r="Z176" s="1"/>
      <c r="AA176" s="1"/>
    </row>
    <row r="177" spans="1:27" hidden="1">
      <c r="A177" s="186">
        <v>21028</v>
      </c>
      <c r="B177" s="391" t="s">
        <v>383</v>
      </c>
      <c r="C177" s="392"/>
      <c r="D177" s="379" t="s">
        <v>332</v>
      </c>
      <c r="E177" s="380"/>
      <c r="F177" s="113"/>
      <c r="G177" s="395" t="str">
        <f t="shared" si="1"/>
        <v>ŠŤOVÍČEK  Pavel</v>
      </c>
      <c r="H177" s="395"/>
      <c r="I177" s="395"/>
      <c r="J177" s="395"/>
      <c r="K177" s="185" t="s">
        <v>271</v>
      </c>
      <c r="O177" s="1"/>
      <c r="P177" s="1"/>
      <c r="S177" s="3"/>
      <c r="T177" s="5"/>
      <c r="U177" s="5"/>
      <c r="Z177" s="1"/>
      <c r="AA177" s="1"/>
    </row>
    <row r="178" spans="1:27" hidden="1">
      <c r="A178" s="186">
        <v>24715</v>
      </c>
      <c r="B178" s="391" t="s">
        <v>382</v>
      </c>
      <c r="C178" s="392"/>
      <c r="D178" s="379" t="s">
        <v>343</v>
      </c>
      <c r="E178" s="380"/>
      <c r="F178" s="113"/>
      <c r="G178" s="395" t="str">
        <f t="shared" si="1"/>
        <v>VÁCLAVKOVÁ Eva</v>
      </c>
      <c r="H178" s="395"/>
      <c r="I178" s="395"/>
      <c r="J178" s="395"/>
      <c r="K178" s="185" t="s">
        <v>270</v>
      </c>
      <c r="O178" s="1"/>
      <c r="P178" s="1"/>
      <c r="S178" s="3"/>
      <c r="T178" s="5"/>
      <c r="U178" s="5"/>
      <c r="Z178" s="1"/>
      <c r="AA178" s="1"/>
    </row>
    <row r="179" spans="1:27" hidden="1">
      <c r="A179" s="186">
        <v>10974</v>
      </c>
      <c r="B179" s="391" t="s">
        <v>259</v>
      </c>
      <c r="C179" s="392"/>
      <c r="D179" s="379" t="s">
        <v>261</v>
      </c>
      <c r="E179" s="380"/>
      <c r="F179" s="113"/>
      <c r="G179" s="395" t="str">
        <f t="shared" si="1"/>
        <v>ZACHAŘ Čeněk</v>
      </c>
      <c r="H179" s="395"/>
      <c r="I179" s="395"/>
      <c r="J179" s="395"/>
      <c r="K179" s="185" t="s">
        <v>269</v>
      </c>
      <c r="O179" s="1"/>
      <c r="P179" s="1"/>
      <c r="S179" s="3"/>
      <c r="T179" s="5"/>
      <c r="U179" s="5"/>
      <c r="Z179" s="1"/>
      <c r="AA179" s="1"/>
    </row>
    <row r="180" spans="1:27" hidden="1">
      <c r="A180" s="184">
        <v>19205</v>
      </c>
      <c r="B180" s="387" t="s">
        <v>337</v>
      </c>
      <c r="C180" s="388"/>
      <c r="D180" s="375" t="s">
        <v>381</v>
      </c>
      <c r="E180" s="376"/>
      <c r="F180" s="123"/>
      <c r="G180" s="302" t="str">
        <f t="shared" si="1"/>
        <v>DVOŘÁK Miloslav</v>
      </c>
      <c r="H180" s="302"/>
      <c r="I180" s="302"/>
      <c r="J180" s="302"/>
      <c r="K180" s="178" t="s">
        <v>380</v>
      </c>
      <c r="O180" s="1"/>
      <c r="P180" s="1"/>
      <c r="S180" s="3"/>
      <c r="T180" s="5"/>
      <c r="U180" s="5"/>
      <c r="Z180" s="1"/>
      <c r="AA180" s="1"/>
    </row>
    <row r="181" spans="1:27" hidden="1">
      <c r="A181" s="184">
        <v>10964</v>
      </c>
      <c r="B181" s="387" t="s">
        <v>379</v>
      </c>
      <c r="C181" s="388"/>
      <c r="D181" s="375" t="s">
        <v>32</v>
      </c>
      <c r="E181" s="376"/>
      <c r="F181" s="123"/>
      <c r="G181" s="302" t="str">
        <f t="shared" si="1"/>
        <v>FIŠER Petr</v>
      </c>
      <c r="H181" s="302"/>
      <c r="I181" s="302"/>
      <c r="J181" s="302"/>
      <c r="K181" s="178" t="s">
        <v>280</v>
      </c>
      <c r="O181" s="1"/>
      <c r="P181" s="1"/>
      <c r="S181" s="3"/>
      <c r="T181" s="5"/>
      <c r="U181" s="5"/>
      <c r="Z181" s="1"/>
      <c r="AA181" s="1"/>
    </row>
    <row r="182" spans="1:27" hidden="1">
      <c r="A182" s="184">
        <v>15375</v>
      </c>
      <c r="B182" s="387" t="s">
        <v>378</v>
      </c>
      <c r="C182" s="388"/>
      <c r="D182" s="375" t="s">
        <v>209</v>
      </c>
      <c r="E182" s="376"/>
      <c r="F182" s="123"/>
      <c r="G182" s="302" t="str">
        <f t="shared" si="1"/>
        <v>FIŠEROVÁ  Jana</v>
      </c>
      <c r="H182" s="302"/>
      <c r="I182" s="302"/>
      <c r="J182" s="302"/>
      <c r="K182" s="178" t="s">
        <v>279</v>
      </c>
      <c r="O182" s="1"/>
      <c r="P182" s="1"/>
      <c r="S182" s="3"/>
      <c r="T182" s="5"/>
      <c r="U182" s="5"/>
      <c r="Z182" s="1"/>
      <c r="AA182" s="1"/>
    </row>
    <row r="183" spans="1:27" hidden="1">
      <c r="A183" s="184">
        <v>16819</v>
      </c>
      <c r="B183" s="387" t="s">
        <v>377</v>
      </c>
      <c r="C183" s="388"/>
      <c r="D183" s="375" t="s">
        <v>376</v>
      </c>
      <c r="E183" s="376"/>
      <c r="F183" s="123"/>
      <c r="G183" s="302" t="str">
        <f t="shared" si="1"/>
        <v>MACHULKA Luboš</v>
      </c>
      <c r="H183" s="302"/>
      <c r="I183" s="302"/>
      <c r="J183" s="302"/>
      <c r="K183" s="178" t="s">
        <v>278</v>
      </c>
      <c r="O183" s="1"/>
      <c r="P183" s="1"/>
      <c r="S183" s="3"/>
      <c r="T183" s="5"/>
      <c r="U183" s="5"/>
      <c r="Z183" s="1"/>
      <c r="AA183" s="1"/>
    </row>
    <row r="184" spans="1:27" hidden="1">
      <c r="A184" s="184">
        <v>16398</v>
      </c>
      <c r="B184" s="387" t="s">
        <v>375</v>
      </c>
      <c r="C184" s="388"/>
      <c r="D184" s="375" t="s">
        <v>374</v>
      </c>
      <c r="E184" s="376"/>
      <c r="F184" s="123"/>
      <c r="G184" s="302" t="str">
        <f t="shared" si="1"/>
        <v>MACHULKOVÁ Helena</v>
      </c>
      <c r="H184" s="302"/>
      <c r="I184" s="302"/>
      <c r="J184" s="302"/>
      <c r="K184" s="178" t="s">
        <v>277</v>
      </c>
      <c r="O184" s="1"/>
      <c r="P184" s="1"/>
      <c r="S184" s="3"/>
      <c r="T184" s="5"/>
      <c r="U184" s="5"/>
      <c r="Z184" s="1"/>
      <c r="AA184" s="1"/>
    </row>
    <row r="185" spans="1:27" hidden="1">
      <c r="A185" s="184">
        <v>14611</v>
      </c>
      <c r="B185" s="387" t="s">
        <v>373</v>
      </c>
      <c r="C185" s="388"/>
      <c r="D185" s="375" t="s">
        <v>38</v>
      </c>
      <c r="E185" s="376"/>
      <c r="F185" s="123"/>
      <c r="G185" s="302" t="str">
        <f t="shared" si="1"/>
        <v>MAŘÁNEK Jaroslav</v>
      </c>
      <c r="H185" s="302"/>
      <c r="I185" s="302"/>
      <c r="J185" s="302"/>
      <c r="K185" s="178" t="s">
        <v>276</v>
      </c>
      <c r="O185" s="1"/>
      <c r="P185" s="1"/>
      <c r="S185" s="3"/>
      <c r="T185" s="5"/>
      <c r="U185" s="5"/>
      <c r="Z185" s="1"/>
      <c r="AA185" s="1"/>
    </row>
    <row r="186" spans="1:27" hidden="1">
      <c r="A186" s="184">
        <v>21902</v>
      </c>
      <c r="B186" s="387" t="s">
        <v>372</v>
      </c>
      <c r="C186" s="388"/>
      <c r="D186" s="375" t="s">
        <v>232</v>
      </c>
      <c r="E186" s="376"/>
      <c r="F186" s="123"/>
      <c r="G186" s="302" t="str">
        <f t="shared" si="1"/>
        <v>VEJVODA Václav</v>
      </c>
      <c r="H186" s="302"/>
      <c r="I186" s="302"/>
      <c r="J186" s="302"/>
      <c r="K186" s="178" t="s">
        <v>275</v>
      </c>
      <c r="O186" s="1"/>
      <c r="P186" s="1"/>
      <c r="S186" s="3"/>
      <c r="T186" s="5"/>
      <c r="U186" s="5"/>
      <c r="Z186" s="1"/>
      <c r="AA186" s="1"/>
    </row>
    <row r="187" spans="1:27" hidden="1">
      <c r="A187" s="184">
        <v>1262</v>
      </c>
      <c r="B187" s="389" t="s">
        <v>371</v>
      </c>
      <c r="C187" s="390"/>
      <c r="D187" s="383" t="s">
        <v>240</v>
      </c>
      <c r="E187" s="384"/>
      <c r="F187" s="123"/>
      <c r="G187" s="302" t="str">
        <f t="shared" si="1"/>
        <v>MAŠEK Zdeněk</v>
      </c>
      <c r="H187" s="302"/>
      <c r="I187" s="302"/>
      <c r="J187" s="302"/>
      <c r="K187" s="178" t="s">
        <v>274</v>
      </c>
      <c r="O187" s="1"/>
      <c r="P187" s="1"/>
      <c r="S187" s="3"/>
      <c r="T187" s="5"/>
      <c r="U187" s="5"/>
      <c r="Z187" s="1"/>
      <c r="AA187" s="1"/>
    </row>
    <row r="188" spans="1:27" hidden="1">
      <c r="A188" s="184"/>
      <c r="B188" s="387"/>
      <c r="C188" s="388"/>
      <c r="D188" s="375"/>
      <c r="E188" s="376"/>
      <c r="F188" s="123"/>
      <c r="G188" s="302" t="str">
        <f t="shared" si="1"/>
        <v xml:space="preserve"> </v>
      </c>
      <c r="H188" s="302"/>
      <c r="I188" s="302"/>
      <c r="J188" s="302"/>
      <c r="K188" s="178" t="s">
        <v>273</v>
      </c>
      <c r="O188" s="1"/>
      <c r="P188" s="1"/>
      <c r="S188" s="3"/>
      <c r="T188" s="5"/>
      <c r="U188" s="5"/>
      <c r="Z188" s="1"/>
      <c r="AA188" s="1"/>
    </row>
    <row r="189" spans="1:27" hidden="1">
      <c r="A189" s="184"/>
      <c r="B189" s="387"/>
      <c r="C189" s="388"/>
      <c r="D189" s="375"/>
      <c r="E189" s="376"/>
      <c r="F189" s="123"/>
      <c r="G189" s="302" t="str">
        <f t="shared" si="1"/>
        <v xml:space="preserve"> </v>
      </c>
      <c r="H189" s="302"/>
      <c r="I189" s="302"/>
      <c r="J189" s="302"/>
      <c r="K189" s="178" t="s">
        <v>272</v>
      </c>
      <c r="O189" s="1"/>
      <c r="P189" s="1"/>
      <c r="S189" s="3"/>
      <c r="T189" s="5"/>
      <c r="U189" s="5"/>
      <c r="Z189" s="1"/>
      <c r="AA189" s="1"/>
    </row>
    <row r="190" spans="1:27" hidden="1">
      <c r="A190" s="186">
        <v>19845</v>
      </c>
      <c r="B190" s="391" t="s">
        <v>370</v>
      </c>
      <c r="C190" s="392"/>
      <c r="D190" s="379" t="s">
        <v>369</v>
      </c>
      <c r="E190" s="380"/>
      <c r="F190" s="113"/>
      <c r="G190" s="395" t="str">
        <f t="shared" si="1"/>
        <v>VÁVRA Ivo</v>
      </c>
      <c r="H190" s="395"/>
      <c r="I190" s="395"/>
      <c r="J190" s="395"/>
      <c r="K190" s="185" t="s">
        <v>368</v>
      </c>
      <c r="O190" s="1"/>
      <c r="P190" s="1"/>
      <c r="S190" s="3"/>
      <c r="T190" s="5"/>
      <c r="U190" s="5"/>
      <c r="Z190" s="1"/>
      <c r="AA190" s="1"/>
    </row>
    <row r="191" spans="1:27" hidden="1">
      <c r="A191" s="186">
        <v>823</v>
      </c>
      <c r="B191" s="391" t="s">
        <v>367</v>
      </c>
      <c r="C191" s="392"/>
      <c r="D191" s="379" t="s">
        <v>209</v>
      </c>
      <c r="E191" s="380"/>
      <c r="F191" s="113"/>
      <c r="G191" s="395" t="str">
        <f t="shared" si="1"/>
        <v>MYŠIČKOVÁ Jana</v>
      </c>
      <c r="H191" s="395"/>
      <c r="I191" s="395"/>
      <c r="J191" s="395"/>
      <c r="K191" s="185" t="s">
        <v>280</v>
      </c>
      <c r="O191" s="1"/>
      <c r="P191" s="1"/>
      <c r="S191" s="3"/>
      <c r="T191" s="5"/>
      <c r="U191" s="5"/>
      <c r="Z191" s="1"/>
      <c r="AA191" s="1"/>
    </row>
    <row r="192" spans="1:27" hidden="1">
      <c r="A192" s="186">
        <v>15623</v>
      </c>
      <c r="B192" s="391" t="s">
        <v>366</v>
      </c>
      <c r="C192" s="392"/>
      <c r="D192" s="379" t="s">
        <v>232</v>
      </c>
      <c r="E192" s="380"/>
      <c r="F192" s="113"/>
      <c r="G192" s="395" t="str">
        <f t="shared" ref="G192:G223" si="2">CONCATENATE(B192," ",D192)</f>
        <v>RAUVOLF Václav</v>
      </c>
      <c r="H192" s="395"/>
      <c r="I192" s="395"/>
      <c r="J192" s="395"/>
      <c r="K192" s="185" t="s">
        <v>279</v>
      </c>
      <c r="O192" s="1"/>
      <c r="P192" s="1"/>
      <c r="S192" s="3"/>
      <c r="T192" s="5"/>
      <c r="U192" s="5"/>
      <c r="Z192" s="1"/>
      <c r="AA192" s="1"/>
    </row>
    <row r="193" spans="1:27" hidden="1">
      <c r="A193" s="186">
        <v>1361</v>
      </c>
      <c r="B193" s="391" t="s">
        <v>365</v>
      </c>
      <c r="C193" s="392"/>
      <c r="D193" s="379" t="s">
        <v>364</v>
      </c>
      <c r="E193" s="380"/>
      <c r="F193" s="113"/>
      <c r="G193" s="395" t="str">
        <f t="shared" si="2"/>
        <v>RAUVOLFOVÁ Alena</v>
      </c>
      <c r="H193" s="395"/>
      <c r="I193" s="395"/>
      <c r="J193" s="395"/>
      <c r="K193" s="185" t="s">
        <v>278</v>
      </c>
      <c r="O193" s="1"/>
      <c r="P193" s="1"/>
      <c r="S193" s="3"/>
      <c r="T193" s="5"/>
      <c r="U193" s="5"/>
      <c r="Z193" s="1"/>
      <c r="AA193" s="1"/>
    </row>
    <row r="194" spans="1:27" hidden="1">
      <c r="A194" s="186">
        <v>1366</v>
      </c>
      <c r="B194" s="391" t="s">
        <v>363</v>
      </c>
      <c r="C194" s="392"/>
      <c r="D194" s="379" t="s">
        <v>235</v>
      </c>
      <c r="E194" s="380"/>
      <c r="F194" s="113"/>
      <c r="G194" s="395" t="str">
        <f t="shared" si="2"/>
        <v>STRNAD Vladimír</v>
      </c>
      <c r="H194" s="395"/>
      <c r="I194" s="395"/>
      <c r="J194" s="395"/>
      <c r="K194" s="185" t="s">
        <v>277</v>
      </c>
      <c r="O194" s="1"/>
      <c r="P194" s="1"/>
      <c r="S194" s="3"/>
      <c r="T194" s="5"/>
      <c r="U194" s="5"/>
      <c r="Z194" s="1"/>
      <c r="AA194" s="1"/>
    </row>
    <row r="195" spans="1:27" hidden="1">
      <c r="A195" s="186">
        <v>834</v>
      </c>
      <c r="B195" s="391" t="s">
        <v>362</v>
      </c>
      <c r="C195" s="392"/>
      <c r="D195" s="379" t="s">
        <v>361</v>
      </c>
      <c r="E195" s="380"/>
      <c r="F195" s="113"/>
      <c r="G195" s="395" t="str">
        <f t="shared" si="2"/>
        <v>ŠPIČKOVÁ  Johana</v>
      </c>
      <c r="H195" s="395"/>
      <c r="I195" s="395"/>
      <c r="J195" s="395"/>
      <c r="K195" s="185" t="s">
        <v>276</v>
      </c>
      <c r="O195" s="1"/>
      <c r="P195" s="1"/>
      <c r="S195" s="3"/>
      <c r="T195" s="5"/>
      <c r="U195" s="5"/>
      <c r="Z195" s="1"/>
      <c r="AA195" s="1"/>
    </row>
    <row r="196" spans="1:27" hidden="1">
      <c r="A196" s="186">
        <v>13850</v>
      </c>
      <c r="B196" s="391" t="s">
        <v>360</v>
      </c>
      <c r="C196" s="392"/>
      <c r="D196" s="379" t="s">
        <v>230</v>
      </c>
      <c r="E196" s="380"/>
      <c r="F196" s="113"/>
      <c r="G196" s="395" t="str">
        <f t="shared" si="2"/>
        <v>WOLF Karel</v>
      </c>
      <c r="H196" s="395"/>
      <c r="I196" s="395"/>
      <c r="J196" s="395"/>
      <c r="K196" s="185" t="s">
        <v>275</v>
      </c>
      <c r="O196" s="1"/>
      <c r="P196" s="1"/>
      <c r="S196" s="3"/>
      <c r="T196" s="5"/>
      <c r="U196" s="5"/>
      <c r="Z196" s="1"/>
      <c r="AA196" s="1"/>
    </row>
    <row r="197" spans="1:27" hidden="1">
      <c r="A197" s="186">
        <v>21853</v>
      </c>
      <c r="B197" s="391" t="s">
        <v>359</v>
      </c>
      <c r="C197" s="392"/>
      <c r="D197" s="379" t="s">
        <v>230</v>
      </c>
      <c r="E197" s="380"/>
      <c r="F197" s="113"/>
      <c r="G197" s="395" t="str">
        <f t="shared" si="2"/>
        <v>SVITAVSKÝ Karel</v>
      </c>
      <c r="H197" s="395"/>
      <c r="I197" s="395"/>
      <c r="J197" s="395"/>
      <c r="K197" s="185" t="s">
        <v>274</v>
      </c>
      <c r="O197" s="1"/>
      <c r="P197" s="1"/>
      <c r="S197" s="3"/>
      <c r="T197" s="5"/>
      <c r="U197" s="5"/>
      <c r="Z197" s="1"/>
      <c r="AA197" s="1"/>
    </row>
    <row r="198" spans="1:27" hidden="1">
      <c r="A198" s="186"/>
      <c r="B198" s="391"/>
      <c r="C198" s="392"/>
      <c r="D198" s="379"/>
      <c r="E198" s="380"/>
      <c r="F198" s="113"/>
      <c r="G198" s="395" t="str">
        <f t="shared" si="2"/>
        <v xml:space="preserve"> </v>
      </c>
      <c r="H198" s="395"/>
      <c r="I198" s="395"/>
      <c r="J198" s="395"/>
      <c r="K198" s="185" t="s">
        <v>273</v>
      </c>
      <c r="O198" s="1"/>
      <c r="P198" s="1"/>
      <c r="S198" s="3"/>
      <c r="T198" s="5"/>
      <c r="U198" s="5"/>
      <c r="Z198" s="1"/>
      <c r="AA198" s="1"/>
    </row>
    <row r="199" spans="1:27" hidden="1">
      <c r="A199" s="186"/>
      <c r="B199" s="391"/>
      <c r="C199" s="392"/>
      <c r="D199" s="379"/>
      <c r="E199" s="380"/>
      <c r="F199" s="113"/>
      <c r="G199" s="395" t="str">
        <f t="shared" si="2"/>
        <v xml:space="preserve"> </v>
      </c>
      <c r="H199" s="395"/>
      <c r="I199" s="395"/>
      <c r="J199" s="395"/>
      <c r="K199" s="185" t="s">
        <v>272</v>
      </c>
      <c r="O199" s="1"/>
      <c r="P199" s="1"/>
      <c r="S199" s="3"/>
      <c r="T199" s="5"/>
      <c r="U199" s="5"/>
      <c r="Z199" s="1"/>
      <c r="AA199" s="1"/>
    </row>
    <row r="200" spans="1:27" hidden="1">
      <c r="A200" s="184">
        <v>15064</v>
      </c>
      <c r="B200" s="387" t="s">
        <v>264</v>
      </c>
      <c r="C200" s="388"/>
      <c r="D200" s="375" t="s">
        <v>240</v>
      </c>
      <c r="E200" s="376"/>
      <c r="F200" s="123"/>
      <c r="G200" s="302" t="str">
        <f t="shared" si="2"/>
        <v>CEPL Zdeněk</v>
      </c>
      <c r="H200" s="302"/>
      <c r="I200" s="302"/>
      <c r="J200" s="302"/>
      <c r="K200" s="178" t="s">
        <v>358</v>
      </c>
      <c r="O200" s="1"/>
      <c r="P200" s="1"/>
      <c r="S200" s="3"/>
      <c r="T200" s="5"/>
      <c r="U200" s="5"/>
      <c r="Z200" s="1"/>
      <c r="AA200" s="1"/>
    </row>
    <row r="201" spans="1:27" hidden="1">
      <c r="A201" s="184">
        <v>23740</v>
      </c>
      <c r="B201" s="387" t="s">
        <v>357</v>
      </c>
      <c r="C201" s="388"/>
      <c r="D201" s="375" t="s">
        <v>186</v>
      </c>
      <c r="E201" s="376"/>
      <c r="F201" s="123"/>
      <c r="G201" s="302" t="str">
        <f t="shared" si="2"/>
        <v>ČERNÝ Milan</v>
      </c>
      <c r="H201" s="302"/>
      <c r="I201" s="302"/>
      <c r="J201" s="302"/>
      <c r="K201" s="178" t="s">
        <v>280</v>
      </c>
      <c r="O201" s="1"/>
      <c r="P201" s="1"/>
      <c r="S201" s="3"/>
      <c r="T201" s="5"/>
      <c r="U201" s="5"/>
      <c r="Z201" s="1"/>
      <c r="AA201" s="1"/>
    </row>
    <row r="202" spans="1:27" hidden="1">
      <c r="A202" s="184">
        <v>16602</v>
      </c>
      <c r="B202" s="387" t="s">
        <v>251</v>
      </c>
      <c r="C202" s="388"/>
      <c r="D202" s="375" t="s">
        <v>253</v>
      </c>
      <c r="E202" s="376"/>
      <c r="F202" s="123"/>
      <c r="G202" s="302" t="str">
        <f t="shared" si="2"/>
        <v>FIKEJZL Vít</v>
      </c>
      <c r="H202" s="302"/>
      <c r="I202" s="302"/>
      <c r="J202" s="302"/>
      <c r="K202" s="178" t="s">
        <v>279</v>
      </c>
      <c r="O202" s="1"/>
      <c r="P202" s="1"/>
      <c r="S202" s="3"/>
      <c r="T202" s="5"/>
      <c r="U202" s="5"/>
      <c r="Z202" s="1"/>
      <c r="AA202" s="1"/>
    </row>
    <row r="203" spans="1:27" hidden="1">
      <c r="A203" s="184">
        <v>13363</v>
      </c>
      <c r="B203" s="387" t="s">
        <v>257</v>
      </c>
      <c r="C203" s="388"/>
      <c r="D203" s="375" t="s">
        <v>24</v>
      </c>
      <c r="E203" s="376"/>
      <c r="F203" s="123"/>
      <c r="G203" s="302" t="str">
        <f t="shared" si="2"/>
        <v>LANKAŠ Jiří</v>
      </c>
      <c r="H203" s="302"/>
      <c r="I203" s="302"/>
      <c r="J203" s="302"/>
      <c r="K203" s="178" t="s">
        <v>278</v>
      </c>
      <c r="O203" s="1"/>
      <c r="P203" s="1"/>
      <c r="S203" s="3"/>
      <c r="T203" s="5"/>
      <c r="U203" s="5"/>
      <c r="Z203" s="1"/>
      <c r="AA203" s="1"/>
    </row>
    <row r="204" spans="1:27" hidden="1">
      <c r="A204" s="184">
        <v>23739</v>
      </c>
      <c r="B204" s="387" t="s">
        <v>356</v>
      </c>
      <c r="C204" s="388"/>
      <c r="D204" s="375" t="s">
        <v>24</v>
      </c>
      <c r="E204" s="376"/>
      <c r="F204" s="123"/>
      <c r="G204" s="302" t="str">
        <f t="shared" si="2"/>
        <v>NEUMAJER Jiří</v>
      </c>
      <c r="H204" s="302"/>
      <c r="I204" s="302"/>
      <c r="J204" s="302"/>
      <c r="K204" s="178" t="s">
        <v>277</v>
      </c>
      <c r="O204" s="1"/>
      <c r="P204" s="1"/>
      <c r="S204" s="3"/>
      <c r="T204" s="5"/>
      <c r="U204" s="5"/>
      <c r="Z204" s="1"/>
      <c r="AA204" s="1"/>
    </row>
    <row r="205" spans="1:27" hidden="1">
      <c r="A205" s="184">
        <v>1134</v>
      </c>
      <c r="B205" s="387" t="s">
        <v>260</v>
      </c>
      <c r="C205" s="388"/>
      <c r="D205" s="375" t="s">
        <v>262</v>
      </c>
      <c r="E205" s="376"/>
      <c r="F205" s="123"/>
      <c r="G205" s="302" t="str">
        <f t="shared" si="2"/>
        <v>VIKTORIN Miroslav</v>
      </c>
      <c r="H205" s="302"/>
      <c r="I205" s="302"/>
      <c r="J205" s="302"/>
      <c r="K205" s="178" t="s">
        <v>276</v>
      </c>
      <c r="O205" s="1"/>
      <c r="P205" s="1"/>
      <c r="S205" s="3"/>
      <c r="T205" s="5"/>
      <c r="U205" s="5"/>
      <c r="Z205" s="1"/>
      <c r="AA205" s="1"/>
    </row>
    <row r="206" spans="1:27" hidden="1">
      <c r="A206" s="184">
        <v>13562</v>
      </c>
      <c r="B206" s="387" t="s">
        <v>355</v>
      </c>
      <c r="C206" s="388"/>
      <c r="D206" s="375" t="s">
        <v>249</v>
      </c>
      <c r="E206" s="376"/>
      <c r="F206" s="123"/>
      <c r="G206" s="302" t="str">
        <f t="shared" si="2"/>
        <v>SVOBODOVÁ  Kamila</v>
      </c>
      <c r="H206" s="302"/>
      <c r="I206" s="302"/>
      <c r="J206" s="302"/>
      <c r="K206" s="178" t="s">
        <v>275</v>
      </c>
      <c r="O206" s="1"/>
      <c r="P206" s="1"/>
      <c r="S206" s="3"/>
      <c r="T206" s="5"/>
      <c r="U206" s="5"/>
      <c r="Z206" s="1"/>
      <c r="AA206" s="1"/>
    </row>
    <row r="207" spans="1:27" hidden="1">
      <c r="A207" s="184">
        <v>19554</v>
      </c>
      <c r="B207" s="387" t="s">
        <v>255</v>
      </c>
      <c r="C207" s="388"/>
      <c r="D207" s="375" t="s">
        <v>28</v>
      </c>
      <c r="E207" s="376"/>
      <c r="F207" s="123"/>
      <c r="G207" s="302" t="str">
        <f t="shared" si="2"/>
        <v>VÁCHA Jan</v>
      </c>
      <c r="H207" s="302"/>
      <c r="I207" s="302"/>
      <c r="J207" s="302"/>
      <c r="K207" s="178" t="s">
        <v>274</v>
      </c>
      <c r="O207" s="1"/>
      <c r="P207" s="1"/>
      <c r="S207" s="3"/>
      <c r="T207" s="5"/>
      <c r="U207" s="5"/>
      <c r="Z207" s="1"/>
      <c r="AA207" s="1"/>
    </row>
    <row r="208" spans="1:27" hidden="1">
      <c r="A208" s="184"/>
      <c r="B208" s="387"/>
      <c r="C208" s="388"/>
      <c r="D208" s="375"/>
      <c r="E208" s="376"/>
      <c r="F208" s="123"/>
      <c r="G208" s="302" t="str">
        <f t="shared" si="2"/>
        <v xml:space="preserve"> </v>
      </c>
      <c r="H208" s="302"/>
      <c r="I208" s="302"/>
      <c r="J208" s="302"/>
      <c r="K208" s="178" t="s">
        <v>273</v>
      </c>
      <c r="O208" s="1"/>
      <c r="P208" s="1"/>
      <c r="S208" s="3"/>
      <c r="T208" s="5"/>
      <c r="U208" s="5"/>
      <c r="Z208" s="1"/>
      <c r="AA208" s="1"/>
    </row>
    <row r="209" spans="1:27" hidden="1">
      <c r="A209" s="184"/>
      <c r="B209" s="387"/>
      <c r="C209" s="388"/>
      <c r="D209" s="375"/>
      <c r="E209" s="376"/>
      <c r="F209" s="123"/>
      <c r="G209" s="302" t="str">
        <f t="shared" si="2"/>
        <v xml:space="preserve"> </v>
      </c>
      <c r="H209" s="302"/>
      <c r="I209" s="302"/>
      <c r="J209" s="302"/>
      <c r="K209" s="178" t="s">
        <v>272</v>
      </c>
      <c r="O209" s="1"/>
      <c r="P209" s="1"/>
      <c r="S209" s="3"/>
      <c r="T209" s="5"/>
      <c r="U209" s="5"/>
      <c r="Z209" s="1"/>
      <c r="AA209" s="1"/>
    </row>
    <row r="210" spans="1:27" hidden="1">
      <c r="A210" s="186">
        <v>13790</v>
      </c>
      <c r="B210" s="391" t="s">
        <v>207</v>
      </c>
      <c r="C210" s="392"/>
      <c r="D210" s="379" t="s">
        <v>209</v>
      </c>
      <c r="E210" s="380"/>
      <c r="F210" s="113"/>
      <c r="G210" s="395" t="str">
        <f t="shared" si="2"/>
        <v>DUŠKOVÁ Jana</v>
      </c>
      <c r="H210" s="395"/>
      <c r="I210" s="395"/>
      <c r="J210" s="395"/>
      <c r="K210" s="185" t="s">
        <v>354</v>
      </c>
      <c r="O210" s="1"/>
      <c r="P210" s="1"/>
      <c r="S210" s="3"/>
      <c r="T210" s="5"/>
      <c r="U210" s="5"/>
      <c r="Z210" s="1"/>
      <c r="AA210" s="1"/>
    </row>
    <row r="211" spans="1:27" hidden="1">
      <c r="A211" s="186">
        <v>1252</v>
      </c>
      <c r="B211" s="391" t="s">
        <v>353</v>
      </c>
      <c r="C211" s="392"/>
      <c r="D211" s="379" t="s">
        <v>352</v>
      </c>
      <c r="E211" s="380"/>
      <c r="F211" s="113"/>
      <c r="G211" s="395" t="str">
        <f t="shared" si="2"/>
        <v>HEŘMAN Gustav</v>
      </c>
      <c r="H211" s="395"/>
      <c r="I211" s="395"/>
      <c r="J211" s="395"/>
      <c r="K211" s="185" t="s">
        <v>280</v>
      </c>
      <c r="O211" s="1"/>
      <c r="P211" s="1"/>
      <c r="S211" s="3"/>
      <c r="T211" s="5"/>
      <c r="U211" s="5"/>
      <c r="Z211" s="1"/>
      <c r="AA211" s="1"/>
    </row>
    <row r="212" spans="1:27" hidden="1">
      <c r="A212" s="186">
        <v>1288</v>
      </c>
      <c r="B212" s="391" t="s">
        <v>351</v>
      </c>
      <c r="C212" s="392"/>
      <c r="D212" s="379" t="s">
        <v>350</v>
      </c>
      <c r="E212" s="380"/>
      <c r="F212" s="113"/>
      <c r="G212" s="395" t="str">
        <f t="shared" si="2"/>
        <v>KAFKOVÁ Jindra</v>
      </c>
      <c r="H212" s="395"/>
      <c r="I212" s="395"/>
      <c r="J212" s="395"/>
      <c r="K212" s="185" t="s">
        <v>279</v>
      </c>
      <c r="O212" s="1"/>
      <c r="P212" s="1"/>
      <c r="S212" s="3"/>
      <c r="T212" s="5"/>
      <c r="U212" s="5"/>
      <c r="Z212" s="1"/>
      <c r="AA212" s="1"/>
    </row>
    <row r="213" spans="1:27" hidden="1">
      <c r="A213" s="186">
        <v>21309</v>
      </c>
      <c r="B213" s="391" t="s">
        <v>214</v>
      </c>
      <c r="C213" s="392"/>
      <c r="D213" s="379" t="s">
        <v>38</v>
      </c>
      <c r="E213" s="380"/>
      <c r="F213" s="113"/>
      <c r="G213" s="395" t="str">
        <f t="shared" si="2"/>
        <v>KLÍMA Jaroslav</v>
      </c>
      <c r="H213" s="395"/>
      <c r="I213" s="395"/>
      <c r="J213" s="395"/>
      <c r="K213" s="185" t="s">
        <v>278</v>
      </c>
      <c r="O213" s="1"/>
      <c r="P213" s="1"/>
      <c r="S213" s="3"/>
      <c r="T213" s="5"/>
      <c r="U213" s="5"/>
      <c r="Z213" s="1"/>
      <c r="AA213" s="1"/>
    </row>
    <row r="214" spans="1:27" hidden="1">
      <c r="A214" s="186">
        <v>1289</v>
      </c>
      <c r="B214" s="391" t="s">
        <v>217</v>
      </c>
      <c r="C214" s="392"/>
      <c r="D214" s="379" t="s">
        <v>218</v>
      </c>
      <c r="E214" s="380"/>
      <c r="F214" s="113"/>
      <c r="G214" s="395" t="str">
        <f t="shared" si="2"/>
        <v>KUDĚJOVÁ Jitka</v>
      </c>
      <c r="H214" s="395"/>
      <c r="I214" s="395"/>
      <c r="J214" s="395"/>
      <c r="K214" s="185" t="s">
        <v>277</v>
      </c>
      <c r="O214" s="1"/>
      <c r="P214" s="1"/>
      <c r="S214" s="3"/>
      <c r="T214" s="5"/>
      <c r="U214" s="5"/>
      <c r="Z214" s="1"/>
      <c r="AA214" s="1"/>
    </row>
    <row r="215" spans="1:27" hidden="1">
      <c r="A215" s="186">
        <v>1291</v>
      </c>
      <c r="B215" s="391" t="s">
        <v>349</v>
      </c>
      <c r="C215" s="392"/>
      <c r="D215" s="379" t="s">
        <v>348</v>
      </c>
      <c r="E215" s="380"/>
      <c r="F215" s="113"/>
      <c r="G215" s="395" t="str">
        <f t="shared" si="2"/>
        <v>MIKUŠKOVÁ Jaroslava</v>
      </c>
      <c r="H215" s="395"/>
      <c r="I215" s="395"/>
      <c r="J215" s="395"/>
      <c r="K215" s="185" t="s">
        <v>276</v>
      </c>
      <c r="O215" s="1"/>
      <c r="P215" s="1"/>
      <c r="S215" s="3"/>
      <c r="T215" s="5"/>
      <c r="U215" s="5"/>
      <c r="Z215" s="1"/>
      <c r="AA215" s="1"/>
    </row>
    <row r="216" spans="1:27" hidden="1">
      <c r="A216" s="186">
        <v>1292</v>
      </c>
      <c r="B216" s="391" t="s">
        <v>347</v>
      </c>
      <c r="C216" s="392"/>
      <c r="D216" s="379" t="s">
        <v>346</v>
      </c>
      <c r="E216" s="380"/>
      <c r="F216" s="113"/>
      <c r="G216" s="395" t="str">
        <f t="shared" si="2"/>
        <v>NOVÁKOVÁ Vlasta</v>
      </c>
      <c r="H216" s="395"/>
      <c r="I216" s="395"/>
      <c r="J216" s="395"/>
      <c r="K216" s="185" t="s">
        <v>275</v>
      </c>
      <c r="O216" s="1"/>
      <c r="P216" s="1"/>
      <c r="S216" s="3"/>
      <c r="T216" s="5"/>
      <c r="U216" s="5"/>
      <c r="Z216" s="1"/>
      <c r="AA216" s="1"/>
    </row>
    <row r="217" spans="1:27" hidden="1">
      <c r="A217" s="186">
        <v>17862</v>
      </c>
      <c r="B217" s="391" t="s">
        <v>224</v>
      </c>
      <c r="C217" s="392"/>
      <c r="D217" s="379" t="s">
        <v>225</v>
      </c>
      <c r="E217" s="380"/>
      <c r="F217" s="113"/>
      <c r="G217" s="395" t="str">
        <f t="shared" si="2"/>
        <v>POVÝŠIL Libor</v>
      </c>
      <c r="H217" s="395"/>
      <c r="I217" s="395"/>
      <c r="J217" s="395"/>
      <c r="K217" s="185" t="s">
        <v>274</v>
      </c>
      <c r="O217" s="1"/>
      <c r="P217" s="1"/>
      <c r="S217" s="3"/>
      <c r="T217" s="5"/>
      <c r="U217" s="5"/>
      <c r="Z217" s="1"/>
      <c r="AA217" s="1"/>
    </row>
    <row r="218" spans="1:27" hidden="1">
      <c r="A218" s="186">
        <v>13788</v>
      </c>
      <c r="B218" s="391" t="s">
        <v>220</v>
      </c>
      <c r="C218" s="392"/>
      <c r="D218" s="379" t="s">
        <v>222</v>
      </c>
      <c r="E218" s="380"/>
      <c r="F218" s="113"/>
      <c r="G218" s="395" t="str">
        <f t="shared" si="2"/>
        <v>SÁBOVÁ Stanislava</v>
      </c>
      <c r="H218" s="395"/>
      <c r="I218" s="395"/>
      <c r="J218" s="395"/>
      <c r="K218" s="185" t="s">
        <v>273</v>
      </c>
      <c r="O218" s="1"/>
      <c r="P218" s="1"/>
      <c r="S218" s="3"/>
      <c r="T218" s="5"/>
      <c r="U218" s="5"/>
      <c r="Z218" s="1"/>
      <c r="AA218" s="1"/>
    </row>
    <row r="219" spans="1:27" hidden="1">
      <c r="A219" s="186">
        <v>23251</v>
      </c>
      <c r="B219" s="391" t="s">
        <v>345</v>
      </c>
      <c r="C219" s="392"/>
      <c r="D219" s="379" t="s">
        <v>32</v>
      </c>
      <c r="E219" s="380"/>
      <c r="F219" s="113"/>
      <c r="G219" s="395" t="str">
        <f t="shared" si="2"/>
        <v>ŠTICH  Petr</v>
      </c>
      <c r="H219" s="395"/>
      <c r="I219" s="395"/>
      <c r="J219" s="395"/>
      <c r="K219" s="185" t="s">
        <v>272</v>
      </c>
      <c r="O219" s="1"/>
      <c r="P219" s="1"/>
      <c r="S219" s="3"/>
      <c r="T219" s="5"/>
      <c r="U219" s="5"/>
      <c r="Z219" s="1"/>
      <c r="AA219" s="1"/>
    </row>
    <row r="220" spans="1:27" hidden="1">
      <c r="A220" s="184">
        <v>13671</v>
      </c>
      <c r="B220" s="387" t="s">
        <v>344</v>
      </c>
      <c r="C220" s="388"/>
      <c r="D220" s="375" t="s">
        <v>343</v>
      </c>
      <c r="E220" s="376"/>
      <c r="F220" s="123"/>
      <c r="G220" s="302" t="str">
        <f t="shared" si="2"/>
        <v>HUCKOVÁ Eva</v>
      </c>
      <c r="H220" s="302"/>
      <c r="I220" s="302"/>
      <c r="J220" s="302"/>
      <c r="K220" s="178" t="s">
        <v>342</v>
      </c>
      <c r="O220" s="1"/>
      <c r="P220" s="1"/>
      <c r="S220" s="3"/>
      <c r="T220" s="5"/>
      <c r="U220" s="5"/>
      <c r="Z220" s="1"/>
      <c r="AA220" s="1"/>
    </row>
    <row r="221" spans="1:27" hidden="1">
      <c r="A221" s="184">
        <v>9485</v>
      </c>
      <c r="B221" s="387" t="s">
        <v>341</v>
      </c>
      <c r="C221" s="388"/>
      <c r="D221" s="375" t="s">
        <v>340</v>
      </c>
      <c r="E221" s="376"/>
      <c r="F221" s="123"/>
      <c r="G221" s="302" t="str">
        <f t="shared" si="2"/>
        <v>DVOŘÁKOVÁ Květa</v>
      </c>
      <c r="H221" s="302"/>
      <c r="I221" s="302"/>
      <c r="J221" s="302"/>
      <c r="K221" s="178" t="s">
        <v>280</v>
      </c>
      <c r="O221" s="1"/>
      <c r="P221" s="1"/>
      <c r="S221" s="3"/>
      <c r="T221" s="5"/>
      <c r="U221" s="5"/>
      <c r="Z221" s="1"/>
      <c r="AA221" s="1"/>
    </row>
    <row r="222" spans="1:27" hidden="1">
      <c r="A222" s="184">
        <v>20994</v>
      </c>
      <c r="B222" s="387" t="s">
        <v>339</v>
      </c>
      <c r="C222" s="388"/>
      <c r="D222" s="375" t="s">
        <v>338</v>
      </c>
      <c r="E222" s="376"/>
      <c r="F222" s="123"/>
      <c r="G222" s="302" t="str">
        <f t="shared" si="2"/>
        <v>VYDROVÁ Tatiana</v>
      </c>
      <c r="H222" s="302"/>
      <c r="I222" s="302"/>
      <c r="J222" s="302"/>
      <c r="K222" s="178" t="s">
        <v>279</v>
      </c>
      <c r="O222" s="1"/>
      <c r="P222" s="1"/>
      <c r="S222" s="3"/>
      <c r="T222" s="5"/>
      <c r="U222" s="5"/>
      <c r="Z222" s="1"/>
      <c r="AA222" s="1"/>
    </row>
    <row r="223" spans="1:27" hidden="1">
      <c r="A223" s="184">
        <v>979</v>
      </c>
      <c r="B223" s="387" t="s">
        <v>337</v>
      </c>
      <c r="C223" s="388"/>
      <c r="D223" s="375" t="s">
        <v>235</v>
      </c>
      <c r="E223" s="376"/>
      <c r="F223" s="123"/>
      <c r="G223" s="302" t="str">
        <f t="shared" si="2"/>
        <v>DVOŘÁK Vladimír</v>
      </c>
      <c r="H223" s="302"/>
      <c r="I223" s="302"/>
      <c r="J223" s="302"/>
      <c r="K223" s="178" t="s">
        <v>278</v>
      </c>
      <c r="O223" s="1"/>
      <c r="P223" s="1"/>
      <c r="S223" s="3"/>
      <c r="T223" s="5"/>
      <c r="U223" s="5"/>
      <c r="Z223" s="1"/>
      <c r="AA223" s="1"/>
    </row>
    <row r="224" spans="1:27" hidden="1">
      <c r="A224" s="184">
        <v>21702</v>
      </c>
      <c r="B224" s="387" t="s">
        <v>336</v>
      </c>
      <c r="C224" s="388"/>
      <c r="D224" s="375" t="s">
        <v>335</v>
      </c>
      <c r="E224" s="376"/>
      <c r="F224" s="123"/>
      <c r="G224" s="302" t="str">
        <f t="shared" ref="G224:G255" si="3">CONCATENATE(B224," ",D224)</f>
        <v>MÁJOVÁ Míla</v>
      </c>
      <c r="H224" s="302"/>
      <c r="I224" s="302"/>
      <c r="J224" s="302"/>
      <c r="K224" s="178" t="s">
        <v>277</v>
      </c>
      <c r="O224" s="1"/>
      <c r="P224" s="1"/>
      <c r="S224" s="3"/>
      <c r="T224" s="5"/>
      <c r="U224" s="5"/>
      <c r="Z224" s="1"/>
      <c r="AA224" s="1"/>
    </row>
    <row r="225" spans="1:27" hidden="1">
      <c r="A225" s="184">
        <v>21204</v>
      </c>
      <c r="B225" s="387" t="s">
        <v>334</v>
      </c>
      <c r="C225" s="388"/>
      <c r="D225" s="375" t="s">
        <v>333</v>
      </c>
      <c r="E225" s="376"/>
      <c r="F225" s="123"/>
      <c r="G225" s="302" t="str">
        <f t="shared" si="3"/>
        <v>DUDEK Miloš</v>
      </c>
      <c r="H225" s="302"/>
      <c r="I225" s="302"/>
      <c r="J225" s="302"/>
      <c r="K225" s="178" t="s">
        <v>276</v>
      </c>
      <c r="O225" s="1"/>
      <c r="P225" s="1"/>
      <c r="S225" s="3"/>
      <c r="T225" s="5"/>
      <c r="U225" s="5"/>
      <c r="Z225" s="1"/>
      <c r="AA225" s="1"/>
    </row>
    <row r="226" spans="1:27" hidden="1">
      <c r="A226" s="184">
        <v>4485</v>
      </c>
      <c r="B226" s="387" t="s">
        <v>330</v>
      </c>
      <c r="C226" s="388"/>
      <c r="D226" s="375" t="s">
        <v>332</v>
      </c>
      <c r="E226" s="376"/>
      <c r="F226" s="123"/>
      <c r="G226" s="302" t="str">
        <f t="shared" si="3"/>
        <v>ŠIMEK Pavel</v>
      </c>
      <c r="H226" s="302"/>
      <c r="I226" s="302"/>
      <c r="J226" s="302"/>
      <c r="K226" s="178" t="s">
        <v>275</v>
      </c>
      <c r="O226" s="1"/>
      <c r="P226" s="1"/>
      <c r="S226" s="3"/>
      <c r="T226" s="5"/>
      <c r="U226" s="5"/>
      <c r="Z226" s="1"/>
      <c r="AA226" s="1"/>
    </row>
    <row r="227" spans="1:27" hidden="1">
      <c r="A227" s="184">
        <v>6108</v>
      </c>
      <c r="B227" s="387" t="s">
        <v>331</v>
      </c>
      <c r="C227" s="388"/>
      <c r="D227" s="375" t="s">
        <v>28</v>
      </c>
      <c r="E227" s="376"/>
      <c r="F227" s="123"/>
      <c r="G227" s="302" t="str">
        <f t="shared" si="3"/>
        <v>KALINA Jan</v>
      </c>
      <c r="H227" s="302"/>
      <c r="I227" s="302"/>
      <c r="J227" s="302"/>
      <c r="K227" s="178" t="s">
        <v>274</v>
      </c>
      <c r="O227" s="1"/>
      <c r="P227" s="1"/>
      <c r="S227" s="3"/>
      <c r="T227" s="5"/>
      <c r="U227" s="5"/>
      <c r="Z227" s="1"/>
      <c r="AA227" s="1"/>
    </row>
    <row r="228" spans="1:27" hidden="1">
      <c r="A228" s="184">
        <v>23232</v>
      </c>
      <c r="B228" s="387" t="s">
        <v>330</v>
      </c>
      <c r="C228" s="388"/>
      <c r="D228" s="375" t="s">
        <v>43</v>
      </c>
      <c r="E228" s="376"/>
      <c r="F228" s="123"/>
      <c r="G228" s="302" t="str">
        <f t="shared" si="3"/>
        <v>ŠIMEK Martin</v>
      </c>
      <c r="H228" s="302"/>
      <c r="I228" s="302"/>
      <c r="J228" s="302"/>
      <c r="K228" s="178" t="s">
        <v>273</v>
      </c>
      <c r="O228" s="1"/>
      <c r="P228" s="1"/>
      <c r="S228" s="3"/>
      <c r="T228" s="5"/>
      <c r="U228" s="5"/>
      <c r="Z228" s="1"/>
      <c r="AA228" s="1"/>
    </row>
    <row r="229" spans="1:27" hidden="1">
      <c r="A229" s="184">
        <v>21550</v>
      </c>
      <c r="B229" s="387" t="s">
        <v>329</v>
      </c>
      <c r="C229" s="388"/>
      <c r="D229" s="375" t="s">
        <v>328</v>
      </c>
      <c r="E229" s="376"/>
      <c r="F229" s="123"/>
      <c r="G229" s="302" t="str">
        <f t="shared" si="3"/>
        <v>PAUK Radek</v>
      </c>
      <c r="H229" s="302"/>
      <c r="I229" s="302"/>
      <c r="J229" s="302"/>
      <c r="K229" s="178" t="s">
        <v>272</v>
      </c>
      <c r="O229" s="1"/>
      <c r="P229" s="1"/>
      <c r="S229" s="3"/>
      <c r="T229" s="5"/>
      <c r="U229" s="5"/>
      <c r="Z229" s="1"/>
      <c r="AA229" s="1"/>
    </row>
    <row r="230" spans="1:27" hidden="1">
      <c r="A230" s="186">
        <v>5052</v>
      </c>
      <c r="B230" s="391" t="s">
        <v>327</v>
      </c>
      <c r="C230" s="392"/>
      <c r="D230" s="379" t="s">
        <v>326</v>
      </c>
      <c r="E230" s="380"/>
      <c r="F230" s="113"/>
      <c r="G230" s="395" t="str">
        <f t="shared" si="3"/>
        <v>HAMPL Vítěslav</v>
      </c>
      <c r="H230" s="395"/>
      <c r="I230" s="395"/>
      <c r="J230" s="395"/>
      <c r="K230" s="185" t="s">
        <v>325</v>
      </c>
      <c r="O230" s="1"/>
      <c r="P230" s="1"/>
      <c r="S230" s="3"/>
      <c r="T230" s="5"/>
      <c r="U230" s="5"/>
      <c r="Z230" s="1"/>
      <c r="AA230" s="1"/>
    </row>
    <row r="231" spans="1:27" hidden="1">
      <c r="A231" s="186">
        <v>1172</v>
      </c>
      <c r="B231" s="391" t="s">
        <v>324</v>
      </c>
      <c r="C231" s="392"/>
      <c r="D231" s="379" t="s">
        <v>32</v>
      </c>
      <c r="E231" s="380"/>
      <c r="F231" s="113"/>
      <c r="G231" s="395" t="str">
        <f t="shared" si="3"/>
        <v>VALTA Petr</v>
      </c>
      <c r="H231" s="395"/>
      <c r="I231" s="395"/>
      <c r="J231" s="395"/>
      <c r="K231" s="185" t="s">
        <v>280</v>
      </c>
      <c r="O231" s="1"/>
      <c r="P231" s="1"/>
      <c r="S231" s="3"/>
      <c r="T231" s="5"/>
      <c r="U231" s="5"/>
      <c r="Z231" s="1"/>
      <c r="AA231" s="1"/>
    </row>
    <row r="232" spans="1:27" hidden="1">
      <c r="A232" s="186">
        <v>4467</v>
      </c>
      <c r="B232" s="391" t="s">
        <v>323</v>
      </c>
      <c r="C232" s="392"/>
      <c r="D232" s="379" t="s">
        <v>35</v>
      </c>
      <c r="E232" s="380"/>
      <c r="F232" s="113"/>
      <c r="G232" s="395" t="str">
        <f t="shared" si="3"/>
        <v>ROUBAL Vojtěch</v>
      </c>
      <c r="H232" s="395"/>
      <c r="I232" s="395"/>
      <c r="J232" s="395"/>
      <c r="K232" s="185" t="s">
        <v>279</v>
      </c>
      <c r="O232" s="1"/>
      <c r="P232" s="1"/>
      <c r="S232" s="3"/>
      <c r="T232" s="5"/>
      <c r="U232" s="5"/>
      <c r="Z232" s="1"/>
      <c r="AA232" s="1"/>
    </row>
    <row r="233" spans="1:27" hidden="1">
      <c r="A233" s="186">
        <v>1163</v>
      </c>
      <c r="B233" s="391" t="s">
        <v>322</v>
      </c>
      <c r="C233" s="392"/>
      <c r="D233" s="379" t="s">
        <v>294</v>
      </c>
      <c r="E233" s="380"/>
      <c r="F233" s="113"/>
      <c r="G233" s="395" t="str">
        <f t="shared" si="3"/>
        <v>PUDIL František</v>
      </c>
      <c r="H233" s="395"/>
      <c r="I233" s="395"/>
      <c r="J233" s="395"/>
      <c r="K233" s="185" t="s">
        <v>278</v>
      </c>
      <c r="O233" s="1"/>
      <c r="P233" s="1"/>
      <c r="S233" s="3"/>
      <c r="T233" s="5"/>
      <c r="U233" s="5"/>
      <c r="Z233" s="1"/>
      <c r="AA233" s="1"/>
    </row>
    <row r="234" spans="1:27" hidden="1">
      <c r="A234" s="186">
        <v>1404</v>
      </c>
      <c r="B234" s="391" t="s">
        <v>321</v>
      </c>
      <c r="C234" s="392"/>
      <c r="D234" s="379" t="s">
        <v>320</v>
      </c>
      <c r="E234" s="380"/>
      <c r="F234" s="113"/>
      <c r="G234" s="395" t="str">
        <f t="shared" si="3"/>
        <v>POKORNÝ Josef</v>
      </c>
      <c r="H234" s="395"/>
      <c r="I234" s="395"/>
      <c r="J234" s="395"/>
      <c r="K234" s="185" t="s">
        <v>277</v>
      </c>
      <c r="O234" s="1"/>
      <c r="P234" s="1"/>
      <c r="S234" s="3"/>
      <c r="T234" s="5"/>
      <c r="U234" s="5"/>
      <c r="Z234" s="1"/>
      <c r="AA234" s="1"/>
    </row>
    <row r="235" spans="1:27" hidden="1">
      <c r="A235" s="186">
        <v>1152</v>
      </c>
      <c r="B235" s="391" t="s">
        <v>319</v>
      </c>
      <c r="C235" s="392"/>
      <c r="D235" s="379" t="s">
        <v>24</v>
      </c>
      <c r="E235" s="380"/>
      <c r="F235" s="113"/>
      <c r="G235" s="395" t="str">
        <f t="shared" si="3"/>
        <v>HOFMAN Jiří</v>
      </c>
      <c r="H235" s="395"/>
      <c r="I235" s="395"/>
      <c r="J235" s="395"/>
      <c r="K235" s="185" t="s">
        <v>276</v>
      </c>
      <c r="O235" s="1"/>
      <c r="P235" s="1"/>
      <c r="S235" s="3"/>
      <c r="T235" s="5"/>
      <c r="U235" s="5"/>
      <c r="Z235" s="1"/>
      <c r="AA235" s="1"/>
    </row>
    <row r="236" spans="1:27" hidden="1">
      <c r="A236" s="186">
        <v>5163</v>
      </c>
      <c r="B236" s="393" t="s">
        <v>318</v>
      </c>
      <c r="C236" s="394"/>
      <c r="D236" s="381" t="s">
        <v>43</v>
      </c>
      <c r="E236" s="382"/>
      <c r="F236" s="113"/>
      <c r="G236" s="395" t="str">
        <f t="shared" si="3"/>
        <v>PODHOLA Martin</v>
      </c>
      <c r="H236" s="395"/>
      <c r="I236" s="395"/>
      <c r="J236" s="395"/>
      <c r="K236" s="185" t="s">
        <v>275</v>
      </c>
      <c r="O236" s="1"/>
      <c r="P236" s="1"/>
      <c r="S236" s="3"/>
      <c r="T236" s="5"/>
      <c r="U236" s="5"/>
      <c r="Z236" s="1"/>
      <c r="AA236" s="1"/>
    </row>
    <row r="237" spans="1:27" hidden="1">
      <c r="A237" s="186"/>
      <c r="B237" s="391"/>
      <c r="C237" s="392"/>
      <c r="D237" s="379"/>
      <c r="E237" s="380"/>
      <c r="F237" s="113"/>
      <c r="G237" s="395" t="str">
        <f t="shared" si="3"/>
        <v xml:space="preserve"> </v>
      </c>
      <c r="H237" s="395"/>
      <c r="I237" s="395"/>
      <c r="J237" s="395"/>
      <c r="K237" s="185" t="s">
        <v>274</v>
      </c>
      <c r="O237" s="1"/>
      <c r="P237" s="1"/>
      <c r="S237" s="3"/>
      <c r="T237" s="5"/>
      <c r="U237" s="5"/>
      <c r="Z237" s="1"/>
      <c r="AA237" s="1"/>
    </row>
    <row r="238" spans="1:27" hidden="1">
      <c r="A238" s="186"/>
      <c r="B238" s="391"/>
      <c r="C238" s="392"/>
      <c r="D238" s="379"/>
      <c r="E238" s="380"/>
      <c r="F238" s="113"/>
      <c r="G238" s="395" t="str">
        <f t="shared" si="3"/>
        <v xml:space="preserve"> </v>
      </c>
      <c r="H238" s="395"/>
      <c r="I238" s="395"/>
      <c r="J238" s="395"/>
      <c r="K238" s="185" t="s">
        <v>273</v>
      </c>
      <c r="O238" s="1"/>
      <c r="P238" s="1"/>
      <c r="S238" s="3"/>
      <c r="T238" s="5"/>
      <c r="U238" s="5"/>
      <c r="Z238" s="1"/>
      <c r="AA238" s="1"/>
    </row>
    <row r="239" spans="1:27" hidden="1">
      <c r="A239" s="186"/>
      <c r="B239" s="391"/>
      <c r="C239" s="392"/>
      <c r="D239" s="379"/>
      <c r="E239" s="380"/>
      <c r="F239" s="113"/>
      <c r="G239" s="395" t="str">
        <f t="shared" si="3"/>
        <v xml:space="preserve"> </v>
      </c>
      <c r="H239" s="395"/>
      <c r="I239" s="395"/>
      <c r="J239" s="395"/>
      <c r="K239" s="185" t="s">
        <v>272</v>
      </c>
      <c r="O239" s="1"/>
      <c r="P239" s="1"/>
      <c r="S239" s="3"/>
      <c r="T239" s="5"/>
      <c r="U239" s="5"/>
      <c r="Z239" s="1"/>
      <c r="AA239" s="1"/>
    </row>
    <row r="240" spans="1:27" hidden="1">
      <c r="A240" s="184">
        <v>23693</v>
      </c>
      <c r="B240" s="387" t="s">
        <v>317</v>
      </c>
      <c r="C240" s="388"/>
      <c r="D240" s="375" t="s">
        <v>38</v>
      </c>
      <c r="E240" s="376"/>
      <c r="F240" s="123"/>
      <c r="G240" s="302" t="str">
        <f t="shared" si="3"/>
        <v>ZAHRÁDKA Jaroslav</v>
      </c>
      <c r="H240" s="302"/>
      <c r="I240" s="302"/>
      <c r="J240" s="302"/>
      <c r="K240" s="178" t="s">
        <v>316</v>
      </c>
      <c r="O240" s="1"/>
      <c r="P240" s="1"/>
      <c r="S240" s="3"/>
      <c r="T240" s="5"/>
      <c r="U240" s="5"/>
      <c r="Z240" s="1"/>
      <c r="AA240" s="1"/>
    </row>
    <row r="241" spans="1:27" hidden="1">
      <c r="A241" s="184">
        <v>23520</v>
      </c>
      <c r="B241" s="387" t="s">
        <v>315</v>
      </c>
      <c r="C241" s="388"/>
      <c r="D241" s="375" t="s">
        <v>314</v>
      </c>
      <c r="E241" s="376"/>
      <c r="F241" s="123"/>
      <c r="G241" s="302" t="str">
        <f t="shared" si="3"/>
        <v>JAKEŠOVÁ Magdaléna</v>
      </c>
      <c r="H241" s="302"/>
      <c r="I241" s="302"/>
      <c r="J241" s="302"/>
      <c r="K241" s="178" t="s">
        <v>280</v>
      </c>
      <c r="O241" s="1"/>
      <c r="P241" s="1"/>
      <c r="S241" s="3"/>
      <c r="T241" s="5"/>
      <c r="U241" s="5"/>
      <c r="Z241" s="1"/>
      <c r="AA241" s="1"/>
    </row>
    <row r="242" spans="1:27" hidden="1">
      <c r="A242" s="184">
        <v>10877</v>
      </c>
      <c r="B242" s="387" t="s">
        <v>313</v>
      </c>
      <c r="C242" s="388"/>
      <c r="D242" s="375" t="s">
        <v>38</v>
      </c>
      <c r="E242" s="376"/>
      <c r="F242" s="123"/>
      <c r="G242" s="302" t="str">
        <f t="shared" si="3"/>
        <v>PLETICHA Jaroslav</v>
      </c>
      <c r="H242" s="302"/>
      <c r="I242" s="302"/>
      <c r="J242" s="302"/>
      <c r="K242" s="178" t="s">
        <v>279</v>
      </c>
      <c r="O242" s="1"/>
      <c r="P242" s="1"/>
      <c r="S242" s="3"/>
      <c r="T242" s="5"/>
      <c r="U242" s="5"/>
      <c r="Z242" s="1"/>
      <c r="AA242" s="1"/>
    </row>
    <row r="243" spans="1:27" hidden="1">
      <c r="A243" s="184">
        <v>894</v>
      </c>
      <c r="B243" s="387" t="s">
        <v>312</v>
      </c>
      <c r="C243" s="388"/>
      <c r="D243" s="375" t="s">
        <v>35</v>
      </c>
      <c r="E243" s="376"/>
      <c r="F243" s="123"/>
      <c r="G243" s="302" t="str">
        <f t="shared" si="3"/>
        <v>MÁCA Vojtěch</v>
      </c>
      <c r="H243" s="302"/>
      <c r="I243" s="302"/>
      <c r="J243" s="302"/>
      <c r="K243" s="178" t="s">
        <v>278</v>
      </c>
      <c r="O243" s="1"/>
      <c r="P243" s="1"/>
      <c r="S243" s="3"/>
      <c r="T243" s="5"/>
      <c r="U243" s="5"/>
      <c r="Z243" s="1"/>
      <c r="AA243" s="1"/>
    </row>
    <row r="244" spans="1:27" hidden="1">
      <c r="A244" s="184">
        <v>16840</v>
      </c>
      <c r="B244" s="387" t="s">
        <v>311</v>
      </c>
      <c r="C244" s="388"/>
      <c r="D244" s="375" t="s">
        <v>42</v>
      </c>
      <c r="E244" s="376"/>
      <c r="F244" s="123"/>
      <c r="G244" s="302" t="str">
        <f t="shared" si="3"/>
        <v>SMUTNÁ Šarlota</v>
      </c>
      <c r="H244" s="302"/>
      <c r="I244" s="302"/>
      <c r="J244" s="302"/>
      <c r="K244" s="178" t="s">
        <v>277</v>
      </c>
      <c r="O244" s="1"/>
      <c r="P244" s="1"/>
      <c r="S244" s="3"/>
      <c r="T244" s="5"/>
      <c r="U244" s="5"/>
      <c r="Z244" s="1"/>
      <c r="AA244" s="1"/>
    </row>
    <row r="245" spans="1:27" hidden="1">
      <c r="A245" s="184">
        <v>865</v>
      </c>
      <c r="B245" s="387" t="s">
        <v>310</v>
      </c>
      <c r="C245" s="388"/>
      <c r="D245" s="375" t="s">
        <v>28</v>
      </c>
      <c r="E245" s="376"/>
      <c r="F245" s="123"/>
      <c r="G245" s="302" t="str">
        <f t="shared" si="3"/>
        <v>VÁŇA Jan</v>
      </c>
      <c r="H245" s="302"/>
      <c r="I245" s="302"/>
      <c r="J245" s="302"/>
      <c r="K245" s="178" t="s">
        <v>276</v>
      </c>
      <c r="O245" s="1"/>
      <c r="P245" s="1"/>
      <c r="S245" s="3"/>
      <c r="T245" s="5"/>
      <c r="U245" s="5"/>
      <c r="Z245" s="1"/>
      <c r="AA245" s="1"/>
    </row>
    <row r="246" spans="1:27" hidden="1">
      <c r="A246" s="184">
        <v>9891</v>
      </c>
      <c r="B246" s="389" t="s">
        <v>309</v>
      </c>
      <c r="C246" s="390"/>
      <c r="D246" s="383" t="s">
        <v>24</v>
      </c>
      <c r="E246" s="384"/>
      <c r="F246" s="123"/>
      <c r="G246" s="302" t="str">
        <f t="shared" si="3"/>
        <v>ČIHÁK Jiří</v>
      </c>
      <c r="H246" s="302"/>
      <c r="I246" s="302"/>
      <c r="J246" s="302"/>
      <c r="K246" s="178" t="s">
        <v>275</v>
      </c>
      <c r="O246" s="1"/>
      <c r="P246" s="1"/>
      <c r="S246" s="3"/>
      <c r="T246" s="5"/>
      <c r="U246" s="5"/>
      <c r="Z246" s="1"/>
      <c r="AA246" s="1"/>
    </row>
    <row r="247" spans="1:27" hidden="1">
      <c r="A247" s="184">
        <v>22753</v>
      </c>
      <c r="B247" s="389" t="s">
        <v>308</v>
      </c>
      <c r="C247" s="390"/>
      <c r="D247" s="383" t="s">
        <v>32</v>
      </c>
      <c r="E247" s="384"/>
      <c r="F247" s="123"/>
      <c r="G247" s="302" t="str">
        <f t="shared" si="3"/>
        <v>MAŠEK  Petr</v>
      </c>
      <c r="H247" s="302"/>
      <c r="I247" s="302"/>
      <c r="J247" s="302"/>
      <c r="K247" s="178" t="s">
        <v>274</v>
      </c>
      <c r="O247" s="1"/>
      <c r="P247" s="1"/>
      <c r="S247" s="3"/>
      <c r="T247" s="5"/>
      <c r="U247" s="5"/>
      <c r="Z247" s="1"/>
      <c r="AA247" s="1"/>
    </row>
    <row r="248" spans="1:27" hidden="1">
      <c r="A248" s="184">
        <v>17959</v>
      </c>
      <c r="B248" s="389" t="s">
        <v>307</v>
      </c>
      <c r="C248" s="390"/>
      <c r="D248" s="383" t="s">
        <v>306</v>
      </c>
      <c r="E248" s="384"/>
      <c r="F248" s="123"/>
      <c r="G248" s="302" t="str">
        <f t="shared" si="3"/>
        <v>KORTA Lukáš</v>
      </c>
      <c r="H248" s="302"/>
      <c r="I248" s="302"/>
      <c r="J248" s="302"/>
      <c r="K248" s="178" t="s">
        <v>273</v>
      </c>
      <c r="O248" s="1"/>
      <c r="P248" s="1"/>
      <c r="S248" s="3"/>
      <c r="T248" s="5"/>
      <c r="U248" s="5"/>
      <c r="Z248" s="1"/>
      <c r="AA248" s="1"/>
    </row>
    <row r="249" spans="1:27" hidden="1">
      <c r="A249" s="184">
        <v>1556</v>
      </c>
      <c r="B249" s="389" t="s">
        <v>305</v>
      </c>
      <c r="C249" s="390"/>
      <c r="D249" s="383" t="s">
        <v>304</v>
      </c>
      <c r="E249" s="384"/>
      <c r="F249" s="123"/>
      <c r="G249" s="302" t="str">
        <f t="shared" si="3"/>
        <v>CACHOVÁ Zdenka</v>
      </c>
      <c r="H249" s="302"/>
      <c r="I249" s="302"/>
      <c r="J249" s="302"/>
      <c r="K249" s="178" t="s">
        <v>272</v>
      </c>
      <c r="O249" s="1"/>
      <c r="P249" s="1"/>
      <c r="S249" s="3"/>
      <c r="T249" s="5"/>
      <c r="U249" s="5"/>
      <c r="Z249" s="1"/>
      <c r="AA249" s="1"/>
    </row>
    <row r="250" spans="1:27" hidden="1">
      <c r="A250" s="186">
        <v>2707</v>
      </c>
      <c r="B250" s="391" t="s">
        <v>303</v>
      </c>
      <c r="C250" s="392"/>
      <c r="D250" s="379" t="s">
        <v>302</v>
      </c>
      <c r="E250" s="380"/>
      <c r="F250" s="113"/>
      <c r="G250" s="395" t="str">
        <f t="shared" si="3"/>
        <v>BERANOVÁ Jiřina</v>
      </c>
      <c r="H250" s="395"/>
      <c r="I250" s="395"/>
      <c r="J250" s="395"/>
      <c r="K250" s="185" t="s">
        <v>301</v>
      </c>
      <c r="O250" s="1"/>
      <c r="P250" s="1"/>
      <c r="S250" s="3"/>
      <c r="T250" s="5"/>
      <c r="U250" s="5"/>
      <c r="Z250" s="1"/>
      <c r="AA250" s="1"/>
    </row>
    <row r="251" spans="1:27" hidden="1">
      <c r="A251" s="186">
        <v>19345</v>
      </c>
      <c r="B251" s="391" t="s">
        <v>300</v>
      </c>
      <c r="C251" s="392"/>
      <c r="D251" s="379" t="s">
        <v>299</v>
      </c>
      <c r="E251" s="380"/>
      <c r="F251" s="113"/>
      <c r="G251" s="395" t="str">
        <f t="shared" si="3"/>
        <v>CHLUMSKÝ Vlastimil</v>
      </c>
      <c r="H251" s="395"/>
      <c r="I251" s="395"/>
      <c r="J251" s="395"/>
      <c r="K251" s="185" t="s">
        <v>280</v>
      </c>
      <c r="O251" s="1"/>
      <c r="P251" s="1"/>
      <c r="S251" s="3"/>
      <c r="T251" s="5"/>
      <c r="U251" s="5"/>
      <c r="Z251" s="1"/>
      <c r="AA251" s="1"/>
    </row>
    <row r="252" spans="1:27" hidden="1">
      <c r="A252" s="186">
        <v>10871</v>
      </c>
      <c r="B252" s="391" t="s">
        <v>247</v>
      </c>
      <c r="C252" s="392"/>
      <c r="D252" s="379" t="s">
        <v>298</v>
      </c>
      <c r="E252" s="380"/>
      <c r="F252" s="113"/>
      <c r="G252" s="395" t="str">
        <f t="shared" si="3"/>
        <v>MUSIL Bohumír</v>
      </c>
      <c r="H252" s="395"/>
      <c r="I252" s="395"/>
      <c r="J252" s="395"/>
      <c r="K252" s="185" t="s">
        <v>279</v>
      </c>
      <c r="O252" s="1"/>
      <c r="P252" s="1"/>
      <c r="S252" s="3"/>
      <c r="T252" s="5"/>
      <c r="U252" s="5"/>
      <c r="Z252" s="1"/>
      <c r="AA252" s="1"/>
    </row>
    <row r="253" spans="1:27" hidden="1">
      <c r="A253" s="186">
        <v>2725</v>
      </c>
      <c r="B253" s="391" t="s">
        <v>297</v>
      </c>
      <c r="C253" s="392"/>
      <c r="D253" s="379" t="s">
        <v>186</v>
      </c>
      <c r="E253" s="380"/>
      <c r="F253" s="113"/>
      <c r="G253" s="395" t="str">
        <f t="shared" si="3"/>
        <v>PERMAN Milan</v>
      </c>
      <c r="H253" s="395"/>
      <c r="I253" s="395"/>
      <c r="J253" s="395"/>
      <c r="K253" s="185" t="s">
        <v>278</v>
      </c>
      <c r="O253" s="1"/>
      <c r="P253" s="1"/>
      <c r="S253" s="3"/>
      <c r="T253" s="5"/>
      <c r="U253" s="5"/>
      <c r="Z253" s="1"/>
      <c r="AA253" s="1"/>
    </row>
    <row r="254" spans="1:27" hidden="1">
      <c r="A254" s="186">
        <v>2705</v>
      </c>
      <c r="B254" s="391" t="s">
        <v>296</v>
      </c>
      <c r="C254" s="392"/>
      <c r="D254" s="379" t="s">
        <v>222</v>
      </c>
      <c r="E254" s="380"/>
      <c r="F254" s="113"/>
      <c r="G254" s="395" t="str">
        <f t="shared" si="3"/>
        <v>ŠVINDLOVÁ Stanislava</v>
      </c>
      <c r="H254" s="395"/>
      <c r="I254" s="395"/>
      <c r="J254" s="395"/>
      <c r="K254" s="185" t="s">
        <v>277</v>
      </c>
      <c r="O254" s="1"/>
      <c r="P254" s="1"/>
      <c r="S254" s="3"/>
      <c r="T254" s="5"/>
      <c r="U254" s="5"/>
      <c r="Z254" s="1"/>
      <c r="AA254" s="1"/>
    </row>
    <row r="255" spans="1:27" hidden="1">
      <c r="A255" s="186">
        <v>853</v>
      </c>
      <c r="B255" s="391" t="s">
        <v>295</v>
      </c>
      <c r="C255" s="392"/>
      <c r="D255" s="379" t="s">
        <v>294</v>
      </c>
      <c r="E255" s="380"/>
      <c r="F255" s="113"/>
      <c r="G255" s="395" t="str">
        <f t="shared" si="3"/>
        <v>VONDRÁČEK František</v>
      </c>
      <c r="H255" s="395"/>
      <c r="I255" s="395"/>
      <c r="J255" s="395"/>
      <c r="K255" s="185" t="s">
        <v>276</v>
      </c>
      <c r="O255" s="1"/>
      <c r="P255" s="1"/>
      <c r="S255" s="3"/>
      <c r="T255" s="5"/>
      <c r="U255" s="5"/>
      <c r="Z255" s="1"/>
      <c r="AA255" s="1"/>
    </row>
    <row r="256" spans="1:27" hidden="1">
      <c r="A256" s="187">
        <v>23635</v>
      </c>
      <c r="B256" s="393" t="s">
        <v>293</v>
      </c>
      <c r="C256" s="394"/>
      <c r="D256" s="381" t="s">
        <v>292</v>
      </c>
      <c r="E256" s="382"/>
      <c r="F256" s="113"/>
      <c r="G256" s="395" t="str">
        <f t="shared" ref="G256:G285" si="4">CONCATENATE(B256," ",D256)</f>
        <v>LÉBL Zbyněk</v>
      </c>
      <c r="H256" s="395"/>
      <c r="I256" s="395"/>
      <c r="J256" s="395"/>
      <c r="K256" s="185" t="s">
        <v>275</v>
      </c>
      <c r="O256" s="1"/>
      <c r="P256" s="1"/>
      <c r="S256" s="3"/>
      <c r="T256" s="5"/>
      <c r="U256" s="5"/>
      <c r="Z256" s="1"/>
      <c r="AA256" s="1"/>
    </row>
    <row r="257" spans="1:27" hidden="1">
      <c r="A257" s="186"/>
      <c r="B257" s="391"/>
      <c r="C257" s="392"/>
      <c r="D257" s="379"/>
      <c r="E257" s="380"/>
      <c r="F257" s="113"/>
      <c r="G257" s="395" t="str">
        <f t="shared" si="4"/>
        <v xml:space="preserve"> </v>
      </c>
      <c r="H257" s="395"/>
      <c r="I257" s="395"/>
      <c r="J257" s="395"/>
      <c r="K257" s="185" t="s">
        <v>274</v>
      </c>
      <c r="O257" s="1"/>
      <c r="P257" s="1"/>
      <c r="S257" s="3"/>
      <c r="T257" s="5"/>
      <c r="U257" s="5"/>
      <c r="Z257" s="1"/>
      <c r="AA257" s="1"/>
    </row>
    <row r="258" spans="1:27" hidden="1">
      <c r="A258" s="186"/>
      <c r="B258" s="391"/>
      <c r="C258" s="392"/>
      <c r="D258" s="379"/>
      <c r="E258" s="380"/>
      <c r="F258" s="113"/>
      <c r="G258" s="395" t="str">
        <f t="shared" si="4"/>
        <v xml:space="preserve"> </v>
      </c>
      <c r="H258" s="395"/>
      <c r="I258" s="395"/>
      <c r="J258" s="395"/>
      <c r="K258" s="185" t="s">
        <v>273</v>
      </c>
      <c r="O258" s="1"/>
      <c r="P258" s="1"/>
      <c r="S258" s="3"/>
      <c r="T258" s="5"/>
      <c r="U258" s="5"/>
      <c r="Z258" s="1"/>
      <c r="AA258" s="1"/>
    </row>
    <row r="259" spans="1:27" hidden="1">
      <c r="A259" s="186"/>
      <c r="B259" s="391"/>
      <c r="C259" s="392"/>
      <c r="D259" s="379"/>
      <c r="E259" s="380"/>
      <c r="F259" s="113"/>
      <c r="G259" s="395" t="str">
        <f t="shared" si="4"/>
        <v xml:space="preserve"> </v>
      </c>
      <c r="H259" s="395"/>
      <c r="I259" s="395"/>
      <c r="J259" s="395"/>
      <c r="K259" s="185" t="s">
        <v>272</v>
      </c>
      <c r="O259" s="1"/>
      <c r="P259" s="1"/>
      <c r="S259" s="3"/>
      <c r="T259" s="5"/>
      <c r="U259" s="5"/>
      <c r="Z259" s="1"/>
      <c r="AA259" s="1"/>
    </row>
    <row r="260" spans="1:27" hidden="1">
      <c r="A260" s="184">
        <v>20405</v>
      </c>
      <c r="B260" s="387" t="s">
        <v>291</v>
      </c>
      <c r="C260" s="388"/>
      <c r="D260" s="375" t="s">
        <v>290</v>
      </c>
      <c r="E260" s="376"/>
      <c r="F260" s="123"/>
      <c r="G260" s="302" t="str">
        <f t="shared" si="4"/>
        <v>JETMAR Jakub</v>
      </c>
      <c r="H260" s="302"/>
      <c r="I260" s="302"/>
      <c r="J260" s="302"/>
      <c r="K260" s="178" t="s">
        <v>289</v>
      </c>
      <c r="O260" s="1"/>
      <c r="P260" s="1"/>
      <c r="S260" s="3"/>
      <c r="T260" s="5"/>
      <c r="U260" s="5"/>
      <c r="Z260" s="1"/>
      <c r="AA260" s="1"/>
    </row>
    <row r="261" spans="1:27" hidden="1">
      <c r="A261" s="184">
        <v>20150</v>
      </c>
      <c r="B261" s="387" t="s">
        <v>288</v>
      </c>
      <c r="C261" s="388"/>
      <c r="D261" s="375" t="s">
        <v>39</v>
      </c>
      <c r="E261" s="376"/>
      <c r="F261" s="123"/>
      <c r="G261" s="302" t="str">
        <f t="shared" si="4"/>
        <v>HLAVATÁ Lucie</v>
      </c>
      <c r="H261" s="302"/>
      <c r="I261" s="302"/>
      <c r="J261" s="302"/>
      <c r="K261" s="178" t="s">
        <v>280</v>
      </c>
      <c r="O261" s="1"/>
      <c r="P261" s="1"/>
      <c r="S261" s="3"/>
      <c r="T261" s="5"/>
      <c r="U261" s="5"/>
      <c r="Z261" s="1"/>
      <c r="AA261" s="1"/>
    </row>
    <row r="262" spans="1:27" hidden="1">
      <c r="A262" s="184">
        <v>20149</v>
      </c>
      <c r="B262" s="387" t="s">
        <v>287</v>
      </c>
      <c r="C262" s="388"/>
      <c r="D262" s="375" t="s">
        <v>35</v>
      </c>
      <c r="E262" s="376"/>
      <c r="F262" s="123"/>
      <c r="G262" s="302" t="str">
        <f t="shared" si="4"/>
        <v>KOSTELECKÝ Vojtěch</v>
      </c>
      <c r="H262" s="302"/>
      <c r="I262" s="302"/>
      <c r="J262" s="302"/>
      <c r="K262" s="178" t="s">
        <v>279</v>
      </c>
      <c r="O262" s="1"/>
      <c r="P262" s="1"/>
      <c r="S262" s="3"/>
      <c r="T262" s="5"/>
      <c r="U262" s="5"/>
      <c r="Z262" s="1"/>
      <c r="AA262" s="1"/>
    </row>
    <row r="263" spans="1:27" hidden="1">
      <c r="A263" s="184">
        <v>20145</v>
      </c>
      <c r="B263" s="387" t="s">
        <v>286</v>
      </c>
      <c r="C263" s="388"/>
      <c r="D263" s="375" t="s">
        <v>43</v>
      </c>
      <c r="E263" s="376"/>
      <c r="F263" s="123"/>
      <c r="G263" s="302" t="str">
        <f t="shared" si="4"/>
        <v>KOZDERA Martin</v>
      </c>
      <c r="H263" s="302"/>
      <c r="I263" s="302"/>
      <c r="J263" s="302"/>
      <c r="K263" s="178" t="s">
        <v>278</v>
      </c>
      <c r="O263" s="1"/>
      <c r="P263" s="1"/>
      <c r="S263" s="3"/>
      <c r="T263" s="5"/>
      <c r="U263" s="5"/>
      <c r="Z263" s="1"/>
      <c r="AA263" s="1"/>
    </row>
    <row r="264" spans="1:27" hidden="1">
      <c r="A264" s="184">
        <v>20144</v>
      </c>
      <c r="B264" s="387" t="s">
        <v>285</v>
      </c>
      <c r="C264" s="388"/>
      <c r="D264" s="375" t="s">
        <v>265</v>
      </c>
      <c r="E264" s="376"/>
      <c r="F264" s="123"/>
      <c r="G264" s="302" t="str">
        <f t="shared" si="4"/>
        <v>KUDWEIS Tomáš</v>
      </c>
      <c r="H264" s="302"/>
      <c r="I264" s="302"/>
      <c r="J264" s="302"/>
      <c r="K264" s="178" t="s">
        <v>277</v>
      </c>
      <c r="O264" s="1"/>
      <c r="P264" s="1"/>
      <c r="S264" s="3"/>
      <c r="T264" s="5"/>
      <c r="U264" s="5"/>
      <c r="Z264" s="1"/>
      <c r="AA264" s="1"/>
    </row>
    <row r="265" spans="1:27" hidden="1">
      <c r="A265" s="184">
        <v>20148</v>
      </c>
      <c r="B265" s="387" t="s">
        <v>284</v>
      </c>
      <c r="C265" s="388"/>
      <c r="D265" s="375" t="s">
        <v>32</v>
      </c>
      <c r="E265" s="376"/>
      <c r="F265" s="123"/>
      <c r="G265" s="302" t="str">
        <f t="shared" si="4"/>
        <v>PEŘINA Petr</v>
      </c>
      <c r="H265" s="302"/>
      <c r="I265" s="302"/>
      <c r="J265" s="302"/>
      <c r="K265" s="178" t="s">
        <v>276</v>
      </c>
      <c r="O265" s="1"/>
      <c r="P265" s="1"/>
      <c r="S265" s="3"/>
      <c r="T265" s="5"/>
      <c r="U265" s="5"/>
      <c r="Z265" s="1"/>
      <c r="AA265" s="1"/>
    </row>
    <row r="266" spans="1:27" hidden="1">
      <c r="A266" s="184">
        <v>20143</v>
      </c>
      <c r="B266" s="387" t="s">
        <v>283</v>
      </c>
      <c r="C266" s="388"/>
      <c r="D266" s="375" t="s">
        <v>25</v>
      </c>
      <c r="E266" s="376"/>
      <c r="F266" s="123"/>
      <c r="G266" s="302" t="str">
        <f t="shared" si="4"/>
        <v>SEDLÁK Marek</v>
      </c>
      <c r="H266" s="302"/>
      <c r="I266" s="302"/>
      <c r="J266" s="302"/>
      <c r="K266" s="178" t="s">
        <v>275</v>
      </c>
      <c r="O266" s="1"/>
      <c r="P266" s="1"/>
      <c r="S266" s="3"/>
      <c r="T266" s="5"/>
      <c r="U266" s="5"/>
      <c r="Z266" s="1"/>
      <c r="AA266" s="1"/>
    </row>
    <row r="267" spans="1:27" hidden="1">
      <c r="A267" s="184">
        <v>20146</v>
      </c>
      <c r="B267" s="387" t="s">
        <v>282</v>
      </c>
      <c r="C267" s="388"/>
      <c r="D267" s="375" t="s">
        <v>29</v>
      </c>
      <c r="E267" s="376"/>
      <c r="F267" s="123"/>
      <c r="G267" s="302" t="str">
        <f t="shared" si="4"/>
        <v>ŠIMŮNEK Radovan</v>
      </c>
      <c r="H267" s="302"/>
      <c r="I267" s="302"/>
      <c r="J267" s="302"/>
      <c r="K267" s="178" t="s">
        <v>274</v>
      </c>
      <c r="O267" s="1"/>
      <c r="P267" s="1"/>
      <c r="S267" s="3"/>
      <c r="T267" s="5"/>
      <c r="U267" s="5"/>
      <c r="Z267" s="1"/>
      <c r="AA267" s="1"/>
    </row>
    <row r="268" spans="1:27" hidden="1">
      <c r="A268" s="184"/>
      <c r="B268" s="387"/>
      <c r="C268" s="388"/>
      <c r="D268" s="375"/>
      <c r="E268" s="376"/>
      <c r="F268" s="123"/>
      <c r="G268" s="302" t="str">
        <f t="shared" si="4"/>
        <v xml:space="preserve"> </v>
      </c>
      <c r="H268" s="302"/>
      <c r="I268" s="302"/>
      <c r="J268" s="302"/>
      <c r="K268" s="178" t="s">
        <v>273</v>
      </c>
      <c r="O268" s="1"/>
      <c r="P268" s="1"/>
      <c r="S268" s="3"/>
      <c r="T268" s="5"/>
      <c r="U268" s="5"/>
      <c r="Z268" s="1"/>
      <c r="AA268" s="1"/>
    </row>
    <row r="269" spans="1:27" hidden="1">
      <c r="A269" s="184"/>
      <c r="B269" s="387"/>
      <c r="C269" s="388"/>
      <c r="D269" s="375"/>
      <c r="E269" s="376"/>
      <c r="F269" s="123"/>
      <c r="G269" s="302" t="str">
        <f t="shared" si="4"/>
        <v xml:space="preserve"> </v>
      </c>
      <c r="H269" s="302"/>
      <c r="I269" s="302"/>
      <c r="J269" s="302"/>
      <c r="K269" s="178" t="s">
        <v>272</v>
      </c>
      <c r="O269" s="1"/>
      <c r="P269" s="1"/>
      <c r="S269" s="3"/>
      <c r="T269" s="5"/>
      <c r="U269" s="5"/>
      <c r="Z269" s="1"/>
      <c r="AA269" s="1"/>
    </row>
    <row r="270" spans="1:27" hidden="1">
      <c r="A270" s="183">
        <f t="shared" ref="A270:B285" si="5">A94</f>
        <v>0</v>
      </c>
      <c r="B270" s="385">
        <f t="shared" si="5"/>
        <v>0</v>
      </c>
      <c r="C270" s="386"/>
      <c r="D270" s="377">
        <f t="shared" ref="D270:D285" si="6">D94</f>
        <v>0</v>
      </c>
      <c r="E270" s="378"/>
      <c r="F270" s="182"/>
      <c r="G270" s="451" t="str">
        <f t="shared" si="4"/>
        <v>0 0</v>
      </c>
      <c r="H270" s="451"/>
      <c r="I270" s="451"/>
      <c r="J270" s="451"/>
      <c r="K270" s="181" t="s">
        <v>281</v>
      </c>
      <c r="O270" s="1"/>
      <c r="P270" s="1"/>
      <c r="S270" s="3"/>
      <c r="T270" s="5"/>
      <c r="U270" s="5"/>
      <c r="Z270" s="1"/>
      <c r="AA270" s="1"/>
    </row>
    <row r="271" spans="1:27" hidden="1">
      <c r="A271" s="183">
        <f t="shared" si="5"/>
        <v>0</v>
      </c>
      <c r="B271" s="385">
        <f t="shared" si="5"/>
        <v>0</v>
      </c>
      <c r="C271" s="386"/>
      <c r="D271" s="377">
        <f t="shared" si="6"/>
        <v>0</v>
      </c>
      <c r="E271" s="378"/>
      <c r="F271" s="182"/>
      <c r="G271" s="451" t="str">
        <f t="shared" si="4"/>
        <v>0 0</v>
      </c>
      <c r="H271" s="451"/>
      <c r="I271" s="451"/>
      <c r="J271" s="451"/>
      <c r="K271" s="181" t="s">
        <v>280</v>
      </c>
      <c r="O271" s="1"/>
      <c r="P271" s="1"/>
      <c r="S271" s="3"/>
      <c r="T271" s="5"/>
      <c r="U271" s="5"/>
      <c r="Z271" s="1"/>
      <c r="AA271" s="1"/>
    </row>
    <row r="272" spans="1:27" hidden="1">
      <c r="A272" s="183">
        <f t="shared" si="5"/>
        <v>0</v>
      </c>
      <c r="B272" s="385">
        <f t="shared" si="5"/>
        <v>0</v>
      </c>
      <c r="C272" s="386"/>
      <c r="D272" s="377">
        <f t="shared" si="6"/>
        <v>0</v>
      </c>
      <c r="E272" s="378"/>
      <c r="F272" s="182"/>
      <c r="G272" s="451" t="str">
        <f t="shared" si="4"/>
        <v>0 0</v>
      </c>
      <c r="H272" s="451"/>
      <c r="I272" s="451"/>
      <c r="J272" s="451"/>
      <c r="K272" s="181" t="s">
        <v>279</v>
      </c>
      <c r="O272" s="1"/>
      <c r="P272" s="1"/>
      <c r="S272" s="3"/>
      <c r="T272" s="5"/>
      <c r="U272" s="5"/>
      <c r="Z272" s="1"/>
      <c r="AA272" s="1"/>
    </row>
    <row r="273" spans="1:27" hidden="1">
      <c r="A273" s="183">
        <f t="shared" si="5"/>
        <v>0</v>
      </c>
      <c r="B273" s="385">
        <f t="shared" si="5"/>
        <v>0</v>
      </c>
      <c r="C273" s="386"/>
      <c r="D273" s="377">
        <f t="shared" si="6"/>
        <v>0</v>
      </c>
      <c r="E273" s="378"/>
      <c r="F273" s="182"/>
      <c r="G273" s="451" t="str">
        <f t="shared" si="4"/>
        <v>0 0</v>
      </c>
      <c r="H273" s="451"/>
      <c r="I273" s="451"/>
      <c r="J273" s="451"/>
      <c r="K273" s="181" t="s">
        <v>278</v>
      </c>
      <c r="O273" s="1"/>
      <c r="P273" s="1"/>
      <c r="S273" s="3"/>
      <c r="T273" s="5"/>
      <c r="U273" s="5"/>
      <c r="Z273" s="1"/>
      <c r="AA273" s="1"/>
    </row>
    <row r="274" spans="1:27" hidden="1">
      <c r="A274" s="183">
        <f t="shared" si="5"/>
        <v>0</v>
      </c>
      <c r="B274" s="385">
        <f t="shared" si="5"/>
        <v>0</v>
      </c>
      <c r="C274" s="386"/>
      <c r="D274" s="377">
        <f t="shared" si="6"/>
        <v>0</v>
      </c>
      <c r="E274" s="378"/>
      <c r="F274" s="182"/>
      <c r="G274" s="451" t="str">
        <f t="shared" si="4"/>
        <v>0 0</v>
      </c>
      <c r="H274" s="451"/>
      <c r="I274" s="451"/>
      <c r="J274" s="451"/>
      <c r="K274" s="181" t="s">
        <v>277</v>
      </c>
      <c r="O274" s="1"/>
      <c r="P274" s="1"/>
      <c r="S274" s="3"/>
      <c r="T274" s="5"/>
      <c r="U274" s="5"/>
      <c r="Z274" s="1"/>
      <c r="AA274" s="1"/>
    </row>
    <row r="275" spans="1:27" hidden="1">
      <c r="A275" s="183">
        <f t="shared" si="5"/>
        <v>0</v>
      </c>
      <c r="B275" s="385">
        <f t="shared" si="5"/>
        <v>0</v>
      </c>
      <c r="C275" s="386"/>
      <c r="D275" s="377">
        <f t="shared" si="6"/>
        <v>0</v>
      </c>
      <c r="E275" s="378"/>
      <c r="F275" s="182"/>
      <c r="G275" s="451" t="str">
        <f t="shared" si="4"/>
        <v>0 0</v>
      </c>
      <c r="H275" s="451"/>
      <c r="I275" s="451"/>
      <c r="J275" s="451"/>
      <c r="K275" s="181" t="s">
        <v>276</v>
      </c>
      <c r="O275" s="1"/>
      <c r="P275" s="1"/>
      <c r="S275" s="3"/>
      <c r="T275" s="5"/>
      <c r="U275" s="5"/>
      <c r="Z275" s="1"/>
      <c r="AA275" s="1"/>
    </row>
    <row r="276" spans="1:27" hidden="1">
      <c r="A276" s="183">
        <f t="shared" si="5"/>
        <v>0</v>
      </c>
      <c r="B276" s="385">
        <f t="shared" si="5"/>
        <v>0</v>
      </c>
      <c r="C276" s="386"/>
      <c r="D276" s="377">
        <f t="shared" si="6"/>
        <v>0</v>
      </c>
      <c r="E276" s="378"/>
      <c r="F276" s="182"/>
      <c r="G276" s="451" t="str">
        <f t="shared" si="4"/>
        <v>0 0</v>
      </c>
      <c r="H276" s="451"/>
      <c r="I276" s="451"/>
      <c r="J276" s="451"/>
      <c r="K276" s="181" t="s">
        <v>275</v>
      </c>
      <c r="O276" s="1"/>
      <c r="P276" s="1"/>
      <c r="S276" s="3"/>
      <c r="T276" s="5"/>
      <c r="U276" s="5"/>
      <c r="Z276" s="1"/>
      <c r="AA276" s="1"/>
    </row>
    <row r="277" spans="1:27" hidden="1">
      <c r="A277" s="183">
        <f t="shared" si="5"/>
        <v>0</v>
      </c>
      <c r="B277" s="385">
        <f t="shared" si="5"/>
        <v>0</v>
      </c>
      <c r="C277" s="386"/>
      <c r="D277" s="377">
        <f t="shared" si="6"/>
        <v>0</v>
      </c>
      <c r="E277" s="378"/>
      <c r="F277" s="182"/>
      <c r="G277" s="451" t="str">
        <f t="shared" si="4"/>
        <v>0 0</v>
      </c>
      <c r="H277" s="451"/>
      <c r="I277" s="451"/>
      <c r="J277" s="451"/>
      <c r="K277" s="181" t="s">
        <v>274</v>
      </c>
      <c r="O277" s="1"/>
      <c r="P277" s="1"/>
      <c r="S277" s="3"/>
      <c r="T277" s="5"/>
      <c r="U277" s="5"/>
      <c r="Z277" s="1"/>
      <c r="AA277" s="1"/>
    </row>
    <row r="278" spans="1:27" hidden="1">
      <c r="A278" s="183">
        <f t="shared" si="5"/>
        <v>0</v>
      </c>
      <c r="B278" s="385">
        <f t="shared" si="5"/>
        <v>0</v>
      </c>
      <c r="C278" s="386"/>
      <c r="D278" s="377">
        <f t="shared" si="6"/>
        <v>0</v>
      </c>
      <c r="E278" s="378"/>
      <c r="F278" s="182"/>
      <c r="G278" s="451" t="str">
        <f t="shared" si="4"/>
        <v>0 0</v>
      </c>
      <c r="H278" s="451"/>
      <c r="I278" s="451"/>
      <c r="J278" s="451"/>
      <c r="K278" s="181" t="s">
        <v>273</v>
      </c>
      <c r="O278" s="1"/>
      <c r="P278" s="1"/>
      <c r="S278" s="3"/>
      <c r="T278" s="5"/>
      <c r="U278" s="5"/>
      <c r="Z278" s="1"/>
      <c r="AA278" s="1"/>
    </row>
    <row r="279" spans="1:27" hidden="1">
      <c r="A279" s="183">
        <f t="shared" si="5"/>
        <v>0</v>
      </c>
      <c r="B279" s="385">
        <f t="shared" si="5"/>
        <v>0</v>
      </c>
      <c r="C279" s="386"/>
      <c r="D279" s="377">
        <f t="shared" si="6"/>
        <v>0</v>
      </c>
      <c r="E279" s="378"/>
      <c r="F279" s="182"/>
      <c r="G279" s="451" t="str">
        <f t="shared" si="4"/>
        <v>0 0</v>
      </c>
      <c r="H279" s="451"/>
      <c r="I279" s="451"/>
      <c r="J279" s="451"/>
      <c r="K279" s="181" t="s">
        <v>272</v>
      </c>
      <c r="O279" s="1"/>
      <c r="P279" s="1"/>
      <c r="S279" s="3"/>
      <c r="T279" s="5"/>
      <c r="U279" s="5"/>
      <c r="Z279" s="1"/>
      <c r="AA279" s="1"/>
    </row>
    <row r="280" spans="1:27" hidden="1">
      <c r="A280" s="183">
        <f t="shared" si="5"/>
        <v>0</v>
      </c>
      <c r="B280" s="385">
        <f t="shared" si="5"/>
        <v>0</v>
      </c>
      <c r="C280" s="386"/>
      <c r="D280" s="377">
        <f t="shared" si="6"/>
        <v>0</v>
      </c>
      <c r="E280" s="378"/>
      <c r="F280" s="182"/>
      <c r="G280" s="451" t="str">
        <f t="shared" si="4"/>
        <v>0 0</v>
      </c>
      <c r="H280" s="451"/>
      <c r="I280" s="451"/>
      <c r="J280" s="451"/>
      <c r="K280" s="181" t="s">
        <v>271</v>
      </c>
      <c r="O280" s="1"/>
      <c r="P280" s="1"/>
      <c r="S280" s="3"/>
      <c r="T280" s="5"/>
      <c r="U280" s="5"/>
      <c r="Z280" s="1"/>
      <c r="AA280" s="1"/>
    </row>
    <row r="281" spans="1:27" hidden="1">
      <c r="A281" s="183">
        <f t="shared" si="5"/>
        <v>0</v>
      </c>
      <c r="B281" s="385">
        <f t="shared" si="5"/>
        <v>0</v>
      </c>
      <c r="C281" s="386"/>
      <c r="D281" s="377">
        <f t="shared" si="6"/>
        <v>0</v>
      </c>
      <c r="E281" s="378"/>
      <c r="F281" s="182"/>
      <c r="G281" s="451" t="str">
        <f t="shared" si="4"/>
        <v>0 0</v>
      </c>
      <c r="H281" s="451"/>
      <c r="I281" s="451"/>
      <c r="J281" s="451"/>
      <c r="K281" s="181" t="s">
        <v>270</v>
      </c>
      <c r="O281" s="1"/>
      <c r="P281" s="1"/>
      <c r="S281" s="3"/>
      <c r="T281" s="5"/>
      <c r="U281" s="5"/>
      <c r="Z281" s="1"/>
      <c r="AA281" s="1"/>
    </row>
    <row r="282" spans="1:27" hidden="1">
      <c r="A282" s="183">
        <f t="shared" si="5"/>
        <v>0</v>
      </c>
      <c r="B282" s="385">
        <f t="shared" si="5"/>
        <v>0</v>
      </c>
      <c r="C282" s="386"/>
      <c r="D282" s="377">
        <f t="shared" si="6"/>
        <v>0</v>
      </c>
      <c r="E282" s="378"/>
      <c r="F282" s="182"/>
      <c r="G282" s="451" t="str">
        <f t="shared" si="4"/>
        <v>0 0</v>
      </c>
      <c r="H282" s="451"/>
      <c r="I282" s="451"/>
      <c r="J282" s="451"/>
      <c r="K282" s="181" t="s">
        <v>269</v>
      </c>
      <c r="O282" s="1"/>
      <c r="P282" s="1"/>
      <c r="S282" s="3"/>
      <c r="T282" s="5"/>
      <c r="U282" s="5"/>
      <c r="Z282" s="1"/>
      <c r="AA282" s="1"/>
    </row>
    <row r="283" spans="1:27" hidden="1">
      <c r="A283" s="183">
        <f t="shared" si="5"/>
        <v>0</v>
      </c>
      <c r="B283" s="385">
        <f t="shared" si="5"/>
        <v>0</v>
      </c>
      <c r="C283" s="386"/>
      <c r="D283" s="377">
        <f t="shared" si="6"/>
        <v>0</v>
      </c>
      <c r="E283" s="378"/>
      <c r="F283" s="182"/>
      <c r="G283" s="451" t="str">
        <f t="shared" si="4"/>
        <v>0 0</v>
      </c>
      <c r="H283" s="451"/>
      <c r="I283" s="451"/>
      <c r="J283" s="451"/>
      <c r="K283" s="181" t="s">
        <v>268</v>
      </c>
      <c r="O283" s="1"/>
      <c r="P283" s="1"/>
      <c r="S283" s="3"/>
      <c r="T283" s="5"/>
      <c r="U283" s="5"/>
      <c r="Z283" s="1"/>
      <c r="AA283" s="1"/>
    </row>
    <row r="284" spans="1:27" ht="12.75" hidden="1" customHeight="1">
      <c r="A284" s="183">
        <f t="shared" si="5"/>
        <v>0</v>
      </c>
      <c r="B284" s="385">
        <f t="shared" si="5"/>
        <v>0</v>
      </c>
      <c r="C284" s="386"/>
      <c r="D284" s="377">
        <f t="shared" si="6"/>
        <v>0</v>
      </c>
      <c r="E284" s="378"/>
      <c r="F284" s="182"/>
      <c r="G284" s="451" t="str">
        <f t="shared" si="4"/>
        <v>0 0</v>
      </c>
      <c r="H284" s="451"/>
      <c r="I284" s="451"/>
      <c r="J284" s="451"/>
      <c r="K284" s="181" t="s">
        <v>267</v>
      </c>
      <c r="O284" s="1"/>
      <c r="P284" s="1"/>
      <c r="S284" s="3"/>
      <c r="T284" s="5"/>
      <c r="U284" s="5"/>
      <c r="Z284" s="1"/>
      <c r="AA284" s="1"/>
    </row>
    <row r="285" spans="1:27" ht="12.75" hidden="1" customHeight="1">
      <c r="A285" s="183">
        <f t="shared" si="5"/>
        <v>0</v>
      </c>
      <c r="B285" s="385">
        <f t="shared" si="5"/>
        <v>0</v>
      </c>
      <c r="C285" s="386"/>
      <c r="D285" s="377">
        <f t="shared" si="6"/>
        <v>0</v>
      </c>
      <c r="E285" s="378"/>
      <c r="F285" s="182"/>
      <c r="G285" s="451" t="str">
        <f t="shared" si="4"/>
        <v>0 0</v>
      </c>
      <c r="H285" s="451"/>
      <c r="I285" s="451"/>
      <c r="J285" s="451"/>
      <c r="K285" s="181" t="s">
        <v>266</v>
      </c>
      <c r="O285" s="1"/>
      <c r="P285" s="1"/>
      <c r="S285" s="3"/>
      <c r="T285" s="5"/>
      <c r="U285" s="5"/>
      <c r="Z285" s="1"/>
      <c r="AA285" s="1"/>
    </row>
    <row r="286" spans="1:27" ht="12.75" hidden="1" customHeight="1">
      <c r="A286" s="123"/>
      <c r="B286" s="123"/>
      <c r="C286" s="123"/>
      <c r="D286" s="123"/>
      <c r="E286" s="123"/>
      <c r="F286" s="123"/>
      <c r="G286" s="123"/>
      <c r="H286" s="123"/>
      <c r="J286" s="178"/>
      <c r="L286" s="12"/>
      <c r="O286" s="1"/>
      <c r="P286" s="1"/>
      <c r="S286" s="3"/>
      <c r="T286" s="5"/>
      <c r="U286" s="5"/>
      <c r="Z286" s="1"/>
      <c r="AA286" s="1"/>
    </row>
    <row r="287" spans="1:27" ht="12.75" customHeight="1">
      <c r="G287" s="123"/>
      <c r="H287" s="123"/>
      <c r="K287" s="178"/>
      <c r="L287" s="12"/>
      <c r="O287" s="1"/>
      <c r="P287" s="1"/>
      <c r="S287" s="3"/>
      <c r="T287" s="5"/>
      <c r="U287" s="5"/>
      <c r="Z287" s="1"/>
      <c r="AA287" s="1"/>
    </row>
    <row r="288" spans="1:27">
      <c r="G288" s="123"/>
      <c r="H288" s="123"/>
      <c r="K288" s="12"/>
      <c r="L288" s="12"/>
      <c r="O288" s="1"/>
      <c r="P288" s="1"/>
      <c r="S288" s="3"/>
      <c r="T288" s="5"/>
      <c r="U288" s="5"/>
      <c r="Z288" s="1"/>
      <c r="AA288" s="1"/>
    </row>
    <row r="289" spans="7:27" s="1" customFormat="1">
      <c r="G289" s="123"/>
      <c r="H289" s="123"/>
      <c r="I289" s="123"/>
      <c r="J289" s="123"/>
      <c r="K289" s="12"/>
      <c r="L289" s="12"/>
      <c r="M289" s="12"/>
      <c r="N289" s="12"/>
      <c r="S289" s="3"/>
      <c r="T289" s="5"/>
      <c r="U289" s="5"/>
      <c r="V289" s="5"/>
      <c r="W289" s="5"/>
      <c r="X289" s="5"/>
      <c r="Y289" s="5"/>
    </row>
    <row r="290" spans="7:27" s="1" customFormat="1">
      <c r="G290" s="123"/>
      <c r="H290" s="123"/>
      <c r="I290" s="123"/>
      <c r="J290" s="123"/>
      <c r="K290" s="12"/>
      <c r="L290" s="12"/>
      <c r="M290" s="12"/>
      <c r="N290" s="12"/>
      <c r="S290" s="3"/>
      <c r="T290" s="5"/>
      <c r="U290" s="5"/>
      <c r="V290" s="5"/>
      <c r="W290" s="5"/>
      <c r="X290" s="5"/>
      <c r="Y290" s="5"/>
    </row>
    <row r="291" spans="7:27" s="1" customFormat="1">
      <c r="G291" s="123"/>
      <c r="H291" s="123"/>
      <c r="I291" s="123"/>
      <c r="J291" s="123"/>
      <c r="K291" s="12"/>
      <c r="L291" s="12"/>
      <c r="M291" s="12"/>
      <c r="N291" s="12"/>
      <c r="S291" s="3"/>
      <c r="T291" s="5"/>
      <c r="U291" s="5"/>
      <c r="V291" s="5"/>
      <c r="W291" s="5"/>
      <c r="X291" s="5"/>
      <c r="Y291" s="5"/>
    </row>
    <row r="292" spans="7:27" s="1" customFormat="1">
      <c r="G292" s="123"/>
      <c r="H292" s="123"/>
      <c r="I292" s="123"/>
      <c r="J292" s="123"/>
      <c r="K292" s="12"/>
      <c r="L292" s="12"/>
      <c r="M292" s="12"/>
      <c r="N292" s="12"/>
      <c r="S292" s="3"/>
      <c r="T292" s="5"/>
      <c r="U292" s="5"/>
      <c r="V292" s="5"/>
      <c r="W292" s="5"/>
      <c r="X292" s="5"/>
      <c r="Y292" s="5"/>
    </row>
    <row r="293" spans="7:27" s="1" customFormat="1">
      <c r="G293" s="123"/>
      <c r="H293" s="123"/>
      <c r="I293" s="123"/>
      <c r="J293" s="123"/>
      <c r="K293" s="12"/>
      <c r="L293" s="12"/>
      <c r="M293" s="12"/>
      <c r="N293" s="12"/>
      <c r="S293" s="3"/>
      <c r="T293" s="5"/>
      <c r="U293" s="5"/>
      <c r="V293" s="5"/>
      <c r="W293" s="5"/>
      <c r="X293" s="5"/>
      <c r="Y293" s="5"/>
    </row>
    <row r="294" spans="7:27" s="1" customFormat="1">
      <c r="G294" s="123"/>
      <c r="H294" s="123"/>
      <c r="I294" s="123"/>
      <c r="J294" s="123"/>
      <c r="K294" s="12"/>
      <c r="L294" s="12"/>
      <c r="M294" s="12"/>
      <c r="N294" s="12"/>
      <c r="S294" s="3"/>
      <c r="T294" s="5"/>
      <c r="U294" s="5"/>
      <c r="V294" s="5"/>
      <c r="W294" s="5"/>
      <c r="X294" s="5"/>
      <c r="Y294" s="5"/>
    </row>
    <row r="295" spans="7:27" s="1" customFormat="1">
      <c r="G295" s="123"/>
      <c r="H295" s="123"/>
      <c r="I295" s="123"/>
      <c r="J295" s="123"/>
      <c r="K295" s="12"/>
      <c r="L295" s="12"/>
      <c r="M295" s="12"/>
      <c r="N295" s="12"/>
      <c r="S295" s="3"/>
      <c r="T295" s="5"/>
      <c r="U295" s="5"/>
      <c r="V295" s="5"/>
      <c r="W295" s="5"/>
      <c r="X295" s="5"/>
      <c r="Y295" s="5"/>
    </row>
    <row r="296" spans="7:27" s="1" customFormat="1">
      <c r="G296" s="123"/>
      <c r="H296" s="123"/>
      <c r="I296" s="123"/>
      <c r="J296" s="123"/>
      <c r="K296" s="12"/>
      <c r="L296" s="12"/>
      <c r="M296" s="12"/>
      <c r="N296" s="12"/>
      <c r="S296" s="3"/>
      <c r="T296" s="5"/>
      <c r="U296" s="5"/>
      <c r="V296" s="5"/>
      <c r="W296" s="5"/>
      <c r="X296" s="5"/>
      <c r="Y296" s="5"/>
    </row>
    <row r="297" spans="7:27" s="1" customFormat="1">
      <c r="G297" s="123"/>
      <c r="H297" s="123"/>
      <c r="I297" s="123"/>
      <c r="J297" s="123"/>
      <c r="K297" s="12"/>
      <c r="L297" s="12"/>
      <c r="M297" s="12"/>
      <c r="N297" s="12"/>
      <c r="S297" s="3"/>
      <c r="T297" s="5"/>
      <c r="U297" s="5"/>
      <c r="V297" s="5"/>
      <c r="W297" s="5"/>
      <c r="X297" s="5"/>
      <c r="Y297" s="5"/>
    </row>
    <row r="298" spans="7:27" s="1" customFormat="1">
      <c r="G298" s="123"/>
      <c r="H298" s="123"/>
      <c r="I298" s="123"/>
      <c r="J298" s="123"/>
      <c r="K298" s="12"/>
      <c r="L298" s="12"/>
      <c r="M298" s="12"/>
      <c r="N298" s="12"/>
      <c r="S298" s="3"/>
      <c r="T298" s="5"/>
      <c r="U298" s="5"/>
      <c r="V298" s="5"/>
      <c r="W298" s="5"/>
      <c r="X298" s="5"/>
      <c r="Y298" s="5"/>
    </row>
    <row r="299" spans="7:27" s="1" customFormat="1">
      <c r="G299" s="123"/>
      <c r="H299" s="123"/>
      <c r="I299" s="123"/>
      <c r="J299" s="123"/>
      <c r="K299" s="12"/>
      <c r="L299" s="12"/>
      <c r="M299" s="12"/>
      <c r="N299" s="12"/>
      <c r="S299" s="3"/>
      <c r="T299" s="5"/>
      <c r="U299" s="5"/>
      <c r="V299" s="5"/>
      <c r="W299" s="5"/>
      <c r="X299" s="5"/>
      <c r="Y299" s="5"/>
    </row>
    <row r="300" spans="7:27" s="1" customFormat="1">
      <c r="G300" s="123"/>
      <c r="H300" s="123"/>
      <c r="I300" s="123"/>
      <c r="J300" s="123"/>
      <c r="K300" s="12"/>
      <c r="L300" s="123"/>
      <c r="M300" s="12"/>
      <c r="N300" s="12"/>
      <c r="O300" s="12"/>
      <c r="P300" s="12"/>
      <c r="U300" s="3"/>
      <c r="V300" s="5"/>
      <c r="W300" s="5"/>
      <c r="X300" s="5"/>
      <c r="Y300" s="5"/>
      <c r="Z300" s="5"/>
      <c r="AA300" s="5"/>
    </row>
    <row r="301" spans="7:27" s="1" customFormat="1">
      <c r="G301" s="123"/>
      <c r="H301" s="123"/>
      <c r="I301" s="123"/>
      <c r="J301" s="123"/>
      <c r="K301" s="12"/>
      <c r="L301" s="123"/>
      <c r="M301" s="12"/>
      <c r="N301" s="12"/>
      <c r="O301" s="12"/>
      <c r="P301" s="12"/>
      <c r="U301" s="3"/>
      <c r="V301" s="5"/>
      <c r="W301" s="5"/>
      <c r="X301" s="5"/>
      <c r="Y301" s="5"/>
      <c r="Z301" s="5"/>
      <c r="AA301" s="5"/>
    </row>
    <row r="302" spans="7:27" s="1" customFormat="1">
      <c r="G302" s="123"/>
      <c r="H302" s="123"/>
      <c r="I302" s="123"/>
      <c r="J302" s="123"/>
      <c r="K302" s="12"/>
      <c r="L302" s="123"/>
      <c r="M302" s="12"/>
      <c r="N302" s="12"/>
      <c r="O302" s="12"/>
      <c r="P302" s="12"/>
      <c r="U302" s="3"/>
      <c r="V302" s="5"/>
      <c r="W302" s="5"/>
      <c r="X302" s="5"/>
      <c r="Y302" s="5"/>
      <c r="Z302" s="5"/>
      <c r="AA302" s="5"/>
    </row>
    <row r="303" spans="7:27" s="1" customFormat="1">
      <c r="G303" s="12"/>
      <c r="H303" s="12"/>
      <c r="I303" s="123"/>
      <c r="J303" s="123"/>
      <c r="K303" s="12"/>
      <c r="L303" s="123"/>
      <c r="M303" s="12"/>
      <c r="N303" s="12"/>
      <c r="O303" s="12"/>
      <c r="P303" s="12"/>
      <c r="U303" s="3"/>
      <c r="V303" s="5"/>
      <c r="W303" s="5"/>
      <c r="X303" s="5"/>
      <c r="Y303" s="5"/>
      <c r="Z303" s="5"/>
      <c r="AA303" s="5"/>
    </row>
  </sheetData>
  <sheetProtection password="C416" sheet="1" objects="1" scenarios="1" formatColumns="0" selectLockedCells="1" sort="0"/>
  <mergeCells count="651">
    <mergeCell ref="B91:C91"/>
    <mergeCell ref="D91:E91"/>
    <mergeCell ref="F91:H91"/>
    <mergeCell ref="I89:I91"/>
    <mergeCell ref="A89:H89"/>
    <mergeCell ref="A90:H90"/>
    <mergeCell ref="B92:C92"/>
    <mergeCell ref="G274:J274"/>
    <mergeCell ref="G277:J277"/>
    <mergeCell ref="G275:J275"/>
    <mergeCell ref="D92:E92"/>
    <mergeCell ref="F92:H92"/>
    <mergeCell ref="B93:C93"/>
    <mergeCell ref="G267:J267"/>
    <mergeCell ref="G268:J268"/>
    <mergeCell ref="G276:J276"/>
    <mergeCell ref="G281:J281"/>
    <mergeCell ref="G266:J266"/>
    <mergeCell ref="G255:J255"/>
    <mergeCell ref="G256:J256"/>
    <mergeCell ref="G257:J257"/>
    <mergeCell ref="G269:J269"/>
    <mergeCell ref="G270:J270"/>
    <mergeCell ref="P70:S83"/>
    <mergeCell ref="G278:J278"/>
    <mergeCell ref="G237:J237"/>
    <mergeCell ref="D285:E285"/>
    <mergeCell ref="G273:J273"/>
    <mergeCell ref="G259:J259"/>
    <mergeCell ref="G260:J260"/>
    <mergeCell ref="G261:J261"/>
    <mergeCell ref="G262:J262"/>
    <mergeCell ref="G263:J263"/>
    <mergeCell ref="G264:J264"/>
    <mergeCell ref="D269:E269"/>
    <mergeCell ref="G265:J265"/>
    <mergeCell ref="G285:J285"/>
    <mergeCell ref="G283:J283"/>
    <mergeCell ref="G284:J284"/>
    <mergeCell ref="D271:E271"/>
    <mergeCell ref="D272:E272"/>
    <mergeCell ref="G271:J271"/>
    <mergeCell ref="G272:J272"/>
    <mergeCell ref="D273:E273"/>
    <mergeCell ref="D274:E274"/>
    <mergeCell ref="D275:E275"/>
    <mergeCell ref="G282:J282"/>
    <mergeCell ref="G279:J279"/>
    <mergeCell ref="G280:J280"/>
    <mergeCell ref="G198:J198"/>
    <mergeCell ref="D93:E93"/>
    <mergeCell ref="F93:H93"/>
    <mergeCell ref="D94:E94"/>
    <mergeCell ref="F94:H94"/>
    <mergeCell ref="D95:E95"/>
    <mergeCell ref="G244:J244"/>
    <mergeCell ref="G245:J245"/>
    <mergeCell ref="G258:J258"/>
    <mergeCell ref="G246:J246"/>
    <mergeCell ref="G247:J247"/>
    <mergeCell ref="G250:J250"/>
    <mergeCell ref="G251:J251"/>
    <mergeCell ref="G252:J252"/>
    <mergeCell ref="G253:J253"/>
    <mergeCell ref="G249:J249"/>
    <mergeCell ref="G238:J238"/>
    <mergeCell ref="G239:J239"/>
    <mergeCell ref="G240:J240"/>
    <mergeCell ref="G241:J241"/>
    <mergeCell ref="G242:J242"/>
    <mergeCell ref="G243:J243"/>
    <mergeCell ref="G248:J248"/>
    <mergeCell ref="G254:J254"/>
    <mergeCell ref="G230:J230"/>
    <mergeCell ref="B94:C94"/>
    <mergeCell ref="B95:C95"/>
    <mergeCell ref="F95:H95"/>
    <mergeCell ref="B96:C96"/>
    <mergeCell ref="D96:E96"/>
    <mergeCell ref="F96:H96"/>
    <mergeCell ref="G223:J223"/>
    <mergeCell ref="G222:J222"/>
    <mergeCell ref="G229:J229"/>
    <mergeCell ref="G206:J206"/>
    <mergeCell ref="G207:J207"/>
    <mergeCell ref="G208:J208"/>
    <mergeCell ref="G203:J203"/>
    <mergeCell ref="G204:J204"/>
    <mergeCell ref="B97:C97"/>
    <mergeCell ref="D97:E97"/>
    <mergeCell ref="F97:H97"/>
    <mergeCell ref="G205:J205"/>
    <mergeCell ref="G199:J199"/>
    <mergeCell ref="G200:J200"/>
    <mergeCell ref="G201:J201"/>
    <mergeCell ref="G196:J196"/>
    <mergeCell ref="G197:J197"/>
    <mergeCell ref="G236:J236"/>
    <mergeCell ref="G221:J221"/>
    <mergeCell ref="G211:J211"/>
    <mergeCell ref="G232:J232"/>
    <mergeCell ref="G218:J218"/>
    <mergeCell ref="G220:J220"/>
    <mergeCell ref="G217:J217"/>
    <mergeCell ref="G209:J209"/>
    <mergeCell ref="G210:J210"/>
    <mergeCell ref="G214:J214"/>
    <mergeCell ref="G212:J212"/>
    <mergeCell ref="G213:J213"/>
    <mergeCell ref="G219:J219"/>
    <mergeCell ref="G215:J215"/>
    <mergeCell ref="G216:J216"/>
    <mergeCell ref="G231:J231"/>
    <mergeCell ref="G224:J224"/>
    <mergeCell ref="G225:J225"/>
    <mergeCell ref="G233:J233"/>
    <mergeCell ref="G234:J234"/>
    <mergeCell ref="G235:J235"/>
    <mergeCell ref="G227:J227"/>
    <mergeCell ref="G228:J228"/>
    <mergeCell ref="G226:J226"/>
    <mergeCell ref="G202:J202"/>
    <mergeCell ref="G162:J162"/>
    <mergeCell ref="G163:J163"/>
    <mergeCell ref="G178:J178"/>
    <mergeCell ref="G179:J179"/>
    <mergeCell ref="G164:J164"/>
    <mergeCell ref="G165:J165"/>
    <mergeCell ref="G166:J166"/>
    <mergeCell ref="G167:J167"/>
    <mergeCell ref="G177:J177"/>
    <mergeCell ref="G194:J194"/>
    <mergeCell ref="G195:J195"/>
    <mergeCell ref="G191:J191"/>
    <mergeCell ref="G192:J192"/>
    <mergeCell ref="G188:J188"/>
    <mergeCell ref="G189:J189"/>
    <mergeCell ref="G190:J190"/>
    <mergeCell ref="G193:J193"/>
    <mergeCell ref="G183:J183"/>
    <mergeCell ref="G184:J184"/>
    <mergeCell ref="G181:J181"/>
    <mergeCell ref="G182:J182"/>
    <mergeCell ref="G174:J174"/>
    <mergeCell ref="G175:J175"/>
    <mergeCell ref="F98:H98"/>
    <mergeCell ref="G171:J171"/>
    <mergeCell ref="F104:H104"/>
    <mergeCell ref="F105:H105"/>
    <mergeCell ref="F100:H100"/>
    <mergeCell ref="B99:C99"/>
    <mergeCell ref="D99:E99"/>
    <mergeCell ref="F99:H99"/>
    <mergeCell ref="B98:C98"/>
    <mergeCell ref="D98:E98"/>
    <mergeCell ref="B100:C100"/>
    <mergeCell ref="D100:E100"/>
    <mergeCell ref="F101:H101"/>
    <mergeCell ref="B103:C103"/>
    <mergeCell ref="D103:E103"/>
    <mergeCell ref="F103:H103"/>
    <mergeCell ref="D139:E139"/>
    <mergeCell ref="D140:E140"/>
    <mergeCell ref="B139:C139"/>
    <mergeCell ref="B140:C140"/>
    <mergeCell ref="B109:C109"/>
    <mergeCell ref="D109:E109"/>
    <mergeCell ref="B101:C101"/>
    <mergeCell ref="D101:E101"/>
    <mergeCell ref="D106:E106"/>
    <mergeCell ref="F107:H107"/>
    <mergeCell ref="F108:H108"/>
    <mergeCell ref="F109:H109"/>
    <mergeCell ref="B107:C107"/>
    <mergeCell ref="D107:E107"/>
    <mergeCell ref="F106:H106"/>
    <mergeCell ref="D132:E132"/>
    <mergeCell ref="B137:C137"/>
    <mergeCell ref="G135:J135"/>
    <mergeCell ref="G131:J131"/>
    <mergeCell ref="G132:J132"/>
    <mergeCell ref="B130:C130"/>
    <mergeCell ref="B131:C131"/>
    <mergeCell ref="B135:C135"/>
    <mergeCell ref="B133:C133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51:C151"/>
    <mergeCell ref="B156:C156"/>
    <mergeCell ref="B157:C157"/>
    <mergeCell ref="B152:C152"/>
    <mergeCell ref="B153:C153"/>
    <mergeCell ref="B154:C154"/>
    <mergeCell ref="B155:C155"/>
    <mergeCell ref="B169:C169"/>
    <mergeCell ref="B167:C167"/>
    <mergeCell ref="G143:J143"/>
    <mergeCell ref="G140:J140"/>
    <mergeCell ref="G152:J152"/>
    <mergeCell ref="G153:J153"/>
    <mergeCell ref="G160:J160"/>
    <mergeCell ref="G155:J155"/>
    <mergeCell ref="B173:C173"/>
    <mergeCell ref="B174:C174"/>
    <mergeCell ref="B175:C175"/>
    <mergeCell ref="B142:C142"/>
    <mergeCell ref="B145:C145"/>
    <mergeCell ref="B146:C146"/>
    <mergeCell ref="B147:C147"/>
    <mergeCell ref="B141:C141"/>
    <mergeCell ref="G172:J172"/>
    <mergeCell ref="G168:J168"/>
    <mergeCell ref="G169:J169"/>
    <mergeCell ref="G170:J170"/>
    <mergeCell ref="G173:J173"/>
    <mergeCell ref="G156:J156"/>
    <mergeCell ref="G154:J154"/>
    <mergeCell ref="G158:J158"/>
    <mergeCell ref="G141:J141"/>
    <mergeCell ref="G142:J142"/>
    <mergeCell ref="B105:C105"/>
    <mergeCell ref="D105:E105"/>
    <mergeCell ref="B106:C106"/>
    <mergeCell ref="B104:C104"/>
    <mergeCell ref="D138:E138"/>
    <mergeCell ref="B138:C138"/>
    <mergeCell ref="B108:C108"/>
    <mergeCell ref="D108:E108"/>
    <mergeCell ref="B148:C148"/>
    <mergeCell ref="B144:C144"/>
    <mergeCell ref="B136:C136"/>
    <mergeCell ref="B134:C134"/>
    <mergeCell ref="D133:E133"/>
    <mergeCell ref="D137:E137"/>
    <mergeCell ref="D131:E131"/>
    <mergeCell ref="D147:E147"/>
    <mergeCell ref="D134:E134"/>
    <mergeCell ref="D135:E135"/>
    <mergeCell ref="D128:E128"/>
    <mergeCell ref="D129:E129"/>
    <mergeCell ref="D130:E130"/>
    <mergeCell ref="D136:E136"/>
    <mergeCell ref="B128:C128"/>
    <mergeCell ref="B129:C129"/>
    <mergeCell ref="G151:J151"/>
    <mergeCell ref="O68:P68"/>
    <mergeCell ref="B69:D69"/>
    <mergeCell ref="I69:K69"/>
    <mergeCell ref="E69:H69"/>
    <mergeCell ref="M69:N69"/>
    <mergeCell ref="O69:P69"/>
    <mergeCell ref="B68:D68"/>
    <mergeCell ref="E68:H68"/>
    <mergeCell ref="B143:C143"/>
    <mergeCell ref="G138:J138"/>
    <mergeCell ref="G139:J139"/>
    <mergeCell ref="G133:J133"/>
    <mergeCell ref="G134:J134"/>
    <mergeCell ref="D143:E143"/>
    <mergeCell ref="D141:E141"/>
    <mergeCell ref="D142:E142"/>
    <mergeCell ref="D104:E104"/>
    <mergeCell ref="B150:C150"/>
    <mergeCell ref="G144:J144"/>
    <mergeCell ref="G145:J145"/>
    <mergeCell ref="D144:E144"/>
    <mergeCell ref="D145:E145"/>
    <mergeCell ref="D146:E146"/>
    <mergeCell ref="G148:J148"/>
    <mergeCell ref="G149:J149"/>
    <mergeCell ref="G150:J150"/>
    <mergeCell ref="B149:C149"/>
    <mergeCell ref="D162:E162"/>
    <mergeCell ref="B172:C172"/>
    <mergeCell ref="G159:J159"/>
    <mergeCell ref="G161:J161"/>
    <mergeCell ref="G157:J157"/>
    <mergeCell ref="D157:E157"/>
    <mergeCell ref="D158:E158"/>
    <mergeCell ref="D163:E163"/>
    <mergeCell ref="D164:E164"/>
    <mergeCell ref="B168:C168"/>
    <mergeCell ref="B159:C159"/>
    <mergeCell ref="B160:C160"/>
    <mergeCell ref="D152:E152"/>
    <mergeCell ref="D159:E159"/>
    <mergeCell ref="D148:E148"/>
    <mergeCell ref="D149:E149"/>
    <mergeCell ref="D166:E166"/>
    <mergeCell ref="D167:E167"/>
    <mergeCell ref="D170:E170"/>
    <mergeCell ref="D171:E171"/>
    <mergeCell ref="L91:N91"/>
    <mergeCell ref="D160:E160"/>
    <mergeCell ref="G146:J146"/>
    <mergeCell ref="G147:J147"/>
    <mergeCell ref="B158:C158"/>
    <mergeCell ref="D150:E150"/>
    <mergeCell ref="D151:E151"/>
    <mergeCell ref="B284:C284"/>
    <mergeCell ref="D284:E284"/>
    <mergeCell ref="G136:J136"/>
    <mergeCell ref="G137:J137"/>
    <mergeCell ref="B163:C163"/>
    <mergeCell ref="B164:C164"/>
    <mergeCell ref="B281:C281"/>
    <mergeCell ref="B282:C282"/>
    <mergeCell ref="B283:C283"/>
    <mergeCell ref="D281:E281"/>
    <mergeCell ref="D282:E282"/>
    <mergeCell ref="D283:E283"/>
    <mergeCell ref="B161:C161"/>
    <mergeCell ref="B162:C162"/>
    <mergeCell ref="B277:C277"/>
    <mergeCell ref="B278:C278"/>
    <mergeCell ref="B279:C279"/>
    <mergeCell ref="B280:C280"/>
    <mergeCell ref="D280:E280"/>
    <mergeCell ref="D276:E276"/>
    <mergeCell ref="D277:E277"/>
    <mergeCell ref="D278:E278"/>
    <mergeCell ref="D279:E279"/>
    <mergeCell ref="B273:C273"/>
    <mergeCell ref="B274:C274"/>
    <mergeCell ref="B275:C275"/>
    <mergeCell ref="B276:C276"/>
    <mergeCell ref="B271:C271"/>
    <mergeCell ref="B272:C272"/>
    <mergeCell ref="B165:C165"/>
    <mergeCell ref="B166:C166"/>
    <mergeCell ref="B250:C250"/>
    <mergeCell ref="D161:E161"/>
    <mergeCell ref="V66:AA66"/>
    <mergeCell ref="I26:I27"/>
    <mergeCell ref="I36:I37"/>
    <mergeCell ref="E57:H57"/>
    <mergeCell ref="A52:S52"/>
    <mergeCell ref="S31:S32"/>
    <mergeCell ref="A33:B34"/>
    <mergeCell ref="A32:B32"/>
    <mergeCell ref="A30:B31"/>
    <mergeCell ref="A28:B29"/>
    <mergeCell ref="M41:O41"/>
    <mergeCell ref="A50:S50"/>
    <mergeCell ref="A37:B37"/>
    <mergeCell ref="B57:C57"/>
    <mergeCell ref="S36:S37"/>
    <mergeCell ref="K37:L37"/>
    <mergeCell ref="K35:L36"/>
    <mergeCell ref="G41:H41"/>
    <mergeCell ref="S16:S17"/>
    <mergeCell ref="K23:L24"/>
    <mergeCell ref="K28:L29"/>
    <mergeCell ref="V1:AA1"/>
    <mergeCell ref="L1:N1"/>
    <mergeCell ref="K8:L9"/>
    <mergeCell ref="N5:Q5"/>
    <mergeCell ref="O1:P1"/>
    <mergeCell ref="M5:M6"/>
    <mergeCell ref="K6:L6"/>
    <mergeCell ref="S11:S12"/>
    <mergeCell ref="K12:L12"/>
    <mergeCell ref="S21:S22"/>
    <mergeCell ref="S26:S27"/>
    <mergeCell ref="I28:I29"/>
    <mergeCell ref="I16:I17"/>
    <mergeCell ref="I21:I22"/>
    <mergeCell ref="K25:L26"/>
    <mergeCell ref="K17:L17"/>
    <mergeCell ref="K33:L34"/>
    <mergeCell ref="K15:L16"/>
    <mergeCell ref="I33:I34"/>
    <mergeCell ref="K10:L11"/>
    <mergeCell ref="Q1:S1"/>
    <mergeCell ref="B3:I3"/>
    <mergeCell ref="B1:C2"/>
    <mergeCell ref="D1:I1"/>
    <mergeCell ref="L3:S3"/>
    <mergeCell ref="C5:C6"/>
    <mergeCell ref="A6:B6"/>
    <mergeCell ref="K5:L5"/>
    <mergeCell ref="A8:B9"/>
    <mergeCell ref="A5:B5"/>
    <mergeCell ref="D5:G5"/>
    <mergeCell ref="A13:B14"/>
    <mergeCell ref="A15:B16"/>
    <mergeCell ref="A12:B12"/>
    <mergeCell ref="A17:B17"/>
    <mergeCell ref="K27:L27"/>
    <mergeCell ref="A20:B21"/>
    <mergeCell ref="A25:B26"/>
    <mergeCell ref="A23:B24"/>
    <mergeCell ref="K22:L22"/>
    <mergeCell ref="K18:L19"/>
    <mergeCell ref="I18:I19"/>
    <mergeCell ref="I23:I24"/>
    <mergeCell ref="A22:B22"/>
    <mergeCell ref="A18:B19"/>
    <mergeCell ref="A27:B27"/>
    <mergeCell ref="K20:L21"/>
    <mergeCell ref="I11:I12"/>
    <mergeCell ref="A10:B11"/>
    <mergeCell ref="I13:I14"/>
    <mergeCell ref="K13:L14"/>
    <mergeCell ref="A35:B36"/>
    <mergeCell ref="C43:H43"/>
    <mergeCell ref="Q47:S47"/>
    <mergeCell ref="A49:S49"/>
    <mergeCell ref="C46:D46"/>
    <mergeCell ref="J46:K46"/>
    <mergeCell ref="K30:L31"/>
    <mergeCell ref="K32:L32"/>
    <mergeCell ref="P43:S43"/>
    <mergeCell ref="C47:D47"/>
    <mergeCell ref="L43:M43"/>
    <mergeCell ref="Q41:R41"/>
    <mergeCell ref="C42:E42"/>
    <mergeCell ref="C41:E41"/>
    <mergeCell ref="I31:I32"/>
    <mergeCell ref="M42:O42"/>
    <mergeCell ref="J47:K47"/>
    <mergeCell ref="A64:S64"/>
    <mergeCell ref="L57:M57"/>
    <mergeCell ref="B132:C132"/>
    <mergeCell ref="I87:K87"/>
    <mergeCell ref="L68:N68"/>
    <mergeCell ref="I68:J68"/>
    <mergeCell ref="A66:B66"/>
    <mergeCell ref="C66:H66"/>
    <mergeCell ref="A61:S61"/>
    <mergeCell ref="B58:C58"/>
    <mergeCell ref="E58:H58"/>
    <mergeCell ref="L58:M58"/>
    <mergeCell ref="O58:R58"/>
    <mergeCell ref="O57:R57"/>
    <mergeCell ref="B127:C127"/>
    <mergeCell ref="Q68:R68"/>
    <mergeCell ref="B125:C125"/>
    <mergeCell ref="A65:S65"/>
    <mergeCell ref="G127:J127"/>
    <mergeCell ref="K127:L127"/>
    <mergeCell ref="G130:J130"/>
    <mergeCell ref="G128:J128"/>
    <mergeCell ref="G129:J129"/>
    <mergeCell ref="A62:S62"/>
    <mergeCell ref="B183:C183"/>
    <mergeCell ref="B184:C184"/>
    <mergeCell ref="B185:C185"/>
    <mergeCell ref="B186:C186"/>
    <mergeCell ref="B182:C182"/>
    <mergeCell ref="B187:C187"/>
    <mergeCell ref="B191:C191"/>
    <mergeCell ref="B192:C192"/>
    <mergeCell ref="B188:C188"/>
    <mergeCell ref="B189:C189"/>
    <mergeCell ref="B190:C190"/>
    <mergeCell ref="B201:C201"/>
    <mergeCell ref="B196:C196"/>
    <mergeCell ref="B197:C197"/>
    <mergeCell ref="B198:C198"/>
    <mergeCell ref="B200:C200"/>
    <mergeCell ref="B199:C199"/>
    <mergeCell ref="B202:C202"/>
    <mergeCell ref="B203:C203"/>
    <mergeCell ref="B193:C193"/>
    <mergeCell ref="B226:C226"/>
    <mergeCell ref="B227:C227"/>
    <mergeCell ref="B228:C228"/>
    <mergeCell ref="B229:C229"/>
    <mergeCell ref="B224:C224"/>
    <mergeCell ref="B225:C225"/>
    <mergeCell ref="B216:C216"/>
    <mergeCell ref="B217:C217"/>
    <mergeCell ref="B219:C219"/>
    <mergeCell ref="B220:C220"/>
    <mergeCell ref="B218:C218"/>
    <mergeCell ref="B221:C221"/>
    <mergeCell ref="B222:C222"/>
    <mergeCell ref="B223:C223"/>
    <mergeCell ref="B208:C208"/>
    <mergeCell ref="B209:C209"/>
    <mergeCell ref="B214:C214"/>
    <mergeCell ref="B215:C215"/>
    <mergeCell ref="B210:C210"/>
    <mergeCell ref="B211:C211"/>
    <mergeCell ref="B212:C212"/>
    <mergeCell ref="B213:C213"/>
    <mergeCell ref="B204:C204"/>
    <mergeCell ref="B205:C205"/>
    <mergeCell ref="B206:C206"/>
    <mergeCell ref="B207:C207"/>
    <mergeCell ref="B195:C195"/>
    <mergeCell ref="B194:C194"/>
    <mergeCell ref="D127:E127"/>
    <mergeCell ref="D168:E168"/>
    <mergeCell ref="D169:E169"/>
    <mergeCell ref="D153:E153"/>
    <mergeCell ref="D154:E154"/>
    <mergeCell ref="B251:C251"/>
    <mergeCell ref="B263:C263"/>
    <mergeCell ref="B247:C247"/>
    <mergeCell ref="B252:C252"/>
    <mergeCell ref="B253:C253"/>
    <mergeCell ref="B254:C254"/>
    <mergeCell ref="B248:C248"/>
    <mergeCell ref="B249:C249"/>
    <mergeCell ref="D183:E183"/>
    <mergeCell ref="D184:E184"/>
    <mergeCell ref="D181:E181"/>
    <mergeCell ref="D182:E182"/>
    <mergeCell ref="D155:E155"/>
    <mergeCell ref="D177:E177"/>
    <mergeCell ref="D178:E178"/>
    <mergeCell ref="D179:E179"/>
    <mergeCell ref="D180:E180"/>
    <mergeCell ref="B266:C266"/>
    <mergeCell ref="B255:C255"/>
    <mergeCell ref="B256:C256"/>
    <mergeCell ref="B257:C257"/>
    <mergeCell ref="B258:C258"/>
    <mergeCell ref="B259:C259"/>
    <mergeCell ref="B261:C261"/>
    <mergeCell ref="B262:C262"/>
    <mergeCell ref="B264:C264"/>
    <mergeCell ref="B265:C265"/>
    <mergeCell ref="B260:C260"/>
    <mergeCell ref="G176:J176"/>
    <mergeCell ref="D176:E176"/>
    <mergeCell ref="G180:J180"/>
    <mergeCell ref="D165:E165"/>
    <mergeCell ref="D172:E172"/>
    <mergeCell ref="D173:E173"/>
    <mergeCell ref="D174:E174"/>
    <mergeCell ref="D175:E175"/>
    <mergeCell ref="D156:E156"/>
    <mergeCell ref="D188:E188"/>
    <mergeCell ref="D189:E189"/>
    <mergeCell ref="D190:E190"/>
    <mergeCell ref="D191:E191"/>
    <mergeCell ref="D192:E192"/>
    <mergeCell ref="D185:E185"/>
    <mergeCell ref="D186:E186"/>
    <mergeCell ref="D187:E187"/>
    <mergeCell ref="G185:J185"/>
    <mergeCell ref="G186:J186"/>
    <mergeCell ref="G187:J187"/>
    <mergeCell ref="D193:E193"/>
    <mergeCell ref="D194:E194"/>
    <mergeCell ref="D195:E195"/>
    <mergeCell ref="D196:E196"/>
    <mergeCell ref="D197:E197"/>
    <mergeCell ref="D198:E198"/>
    <mergeCell ref="D199:E199"/>
    <mergeCell ref="B267:C267"/>
    <mergeCell ref="D200:E200"/>
    <mergeCell ref="D201:E201"/>
    <mergeCell ref="D202:E202"/>
    <mergeCell ref="D203:E203"/>
    <mergeCell ref="D204:E204"/>
    <mergeCell ref="D205:E205"/>
    <mergeCell ref="D208:E208"/>
    <mergeCell ref="D209:E209"/>
    <mergeCell ref="D219:E219"/>
    <mergeCell ref="D206:E206"/>
    <mergeCell ref="D207:E207"/>
    <mergeCell ref="B239:C239"/>
    <mergeCell ref="B240:C240"/>
    <mergeCell ref="B241:C241"/>
    <mergeCell ref="B242:C242"/>
    <mergeCell ref="B243:C243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24:E224"/>
    <mergeCell ref="D225:E225"/>
    <mergeCell ref="D226:E226"/>
    <mergeCell ref="D227:E227"/>
    <mergeCell ref="D220:E220"/>
    <mergeCell ref="D221:E221"/>
    <mergeCell ref="D222:E222"/>
    <mergeCell ref="D223:E223"/>
    <mergeCell ref="B285:C285"/>
    <mergeCell ref="B268:C268"/>
    <mergeCell ref="B269:C269"/>
    <mergeCell ref="B270:C270"/>
    <mergeCell ref="B244:C244"/>
    <mergeCell ref="B245:C245"/>
    <mergeCell ref="B246:C246"/>
    <mergeCell ref="B235:C235"/>
    <mergeCell ref="B236:C236"/>
    <mergeCell ref="B237:C237"/>
    <mergeCell ref="B238:C238"/>
    <mergeCell ref="B231:C231"/>
    <mergeCell ref="B232:C232"/>
    <mergeCell ref="B233:C233"/>
    <mergeCell ref="B234:C234"/>
    <mergeCell ref="B230:C230"/>
    <mergeCell ref="D236:E236"/>
    <mergeCell ref="D237:E237"/>
    <mergeCell ref="D238:E238"/>
    <mergeCell ref="D239:E239"/>
    <mergeCell ref="D232:E232"/>
    <mergeCell ref="D233:E233"/>
    <mergeCell ref="D234:E234"/>
    <mergeCell ref="D235:E235"/>
    <mergeCell ref="D228:E228"/>
    <mergeCell ref="D229:E229"/>
    <mergeCell ref="D230:E230"/>
    <mergeCell ref="D231:E231"/>
    <mergeCell ref="D248:E248"/>
    <mergeCell ref="D249:E249"/>
    <mergeCell ref="D250:E250"/>
    <mergeCell ref="D251:E251"/>
    <mergeCell ref="D244:E244"/>
    <mergeCell ref="D245:E245"/>
    <mergeCell ref="D246:E246"/>
    <mergeCell ref="D247:E247"/>
    <mergeCell ref="D240:E240"/>
    <mergeCell ref="D241:E241"/>
    <mergeCell ref="D242:E242"/>
    <mergeCell ref="D243:E243"/>
    <mergeCell ref="D261:E261"/>
    <mergeCell ref="D270:E270"/>
    <mergeCell ref="D262:E262"/>
    <mergeCell ref="D263:E263"/>
    <mergeCell ref="D264:E264"/>
    <mergeCell ref="D265:E265"/>
    <mergeCell ref="D267:E267"/>
    <mergeCell ref="D268:E268"/>
    <mergeCell ref="D252:E252"/>
    <mergeCell ref="D253:E253"/>
    <mergeCell ref="D254:E254"/>
    <mergeCell ref="D266:E266"/>
    <mergeCell ref="D255:E255"/>
    <mergeCell ref="D256:E256"/>
    <mergeCell ref="D257:E257"/>
    <mergeCell ref="D258:E258"/>
    <mergeCell ref="D259:E259"/>
    <mergeCell ref="D260:E260"/>
  </mergeCells>
  <conditionalFormatting sqref="K37:L37">
    <cfRule type="expression" dxfId="61" priority="61" stopIfTrue="1">
      <formula>$K$37=$S$58</formula>
    </cfRule>
    <cfRule type="expression" dxfId="60" priority="62" stopIfTrue="1">
      <formula>$K$37=$S$57</formula>
    </cfRule>
  </conditionalFormatting>
  <conditionalFormatting sqref="K32:L32">
    <cfRule type="expression" dxfId="59" priority="59" stopIfTrue="1">
      <formula>$K$32=$S$58</formula>
    </cfRule>
    <cfRule type="expression" dxfId="58" priority="60" stopIfTrue="1">
      <formula>$K$32=$S$57</formula>
    </cfRule>
  </conditionalFormatting>
  <conditionalFormatting sqref="K27:L27">
    <cfRule type="expression" dxfId="57" priority="57" stopIfTrue="1">
      <formula>$K$27=$S$58</formula>
    </cfRule>
    <cfRule type="expression" dxfId="56" priority="58" stopIfTrue="1">
      <formula>$K$27=$S$57</formula>
    </cfRule>
  </conditionalFormatting>
  <conditionalFormatting sqref="K22:L22">
    <cfRule type="expression" dxfId="55" priority="55" stopIfTrue="1">
      <formula>$K$22=$S$58</formula>
    </cfRule>
    <cfRule type="expression" dxfId="54" priority="56" stopIfTrue="1">
      <formula>$K$22=$S$57</formula>
    </cfRule>
  </conditionalFormatting>
  <conditionalFormatting sqref="K17:L17">
    <cfRule type="expression" dxfId="53" priority="53" stopIfTrue="1">
      <formula>$K$17=$S$58</formula>
    </cfRule>
    <cfRule type="expression" dxfId="52" priority="54" stopIfTrue="1">
      <formula>$K$17=$S$57</formula>
    </cfRule>
  </conditionalFormatting>
  <conditionalFormatting sqref="K12:L12">
    <cfRule type="expression" dxfId="51" priority="51" stopIfTrue="1">
      <formula>$K$12=$S$58</formula>
    </cfRule>
    <cfRule type="expression" dxfId="50" priority="52" stopIfTrue="1">
      <formula>$K$12=$S$57</formula>
    </cfRule>
  </conditionalFormatting>
  <conditionalFormatting sqref="A12:B12">
    <cfRule type="expression" dxfId="49" priority="49" stopIfTrue="1">
      <formula>$A$12=$I$58</formula>
    </cfRule>
    <cfRule type="expression" dxfId="48" priority="50" stopIfTrue="1">
      <formula>$A$12=$I$57</formula>
    </cfRule>
  </conditionalFormatting>
  <conditionalFormatting sqref="A17:B17">
    <cfRule type="expression" dxfId="47" priority="47" stopIfTrue="1">
      <formula>$A$17=$I$58</formula>
    </cfRule>
    <cfRule type="expression" dxfId="46" priority="48" stopIfTrue="1">
      <formula>$A$17=$I$57</formula>
    </cfRule>
  </conditionalFormatting>
  <conditionalFormatting sqref="A22:B22">
    <cfRule type="expression" dxfId="45" priority="45" stopIfTrue="1">
      <formula>$A$22=$I$58</formula>
    </cfRule>
    <cfRule type="expression" dxfId="44" priority="46" stopIfTrue="1">
      <formula>$A$22=$I$57</formula>
    </cfRule>
  </conditionalFormatting>
  <conditionalFormatting sqref="A27:B27">
    <cfRule type="expression" dxfId="43" priority="43" stopIfTrue="1">
      <formula>$A$27=$I$58</formula>
    </cfRule>
    <cfRule type="expression" dxfId="42" priority="44" stopIfTrue="1">
      <formula>$A$27=$I$57</formula>
    </cfRule>
  </conditionalFormatting>
  <conditionalFormatting sqref="A32:B32">
    <cfRule type="expression" dxfId="41" priority="41" stopIfTrue="1">
      <formula>$A$32=$I$58</formula>
    </cfRule>
    <cfRule type="expression" dxfId="40" priority="42" stopIfTrue="1">
      <formula>$A$32=$I$57</formula>
    </cfRule>
  </conditionalFormatting>
  <conditionalFormatting sqref="A37:B37">
    <cfRule type="expression" dxfId="39" priority="39" stopIfTrue="1">
      <formula>$A$37=$I$58</formula>
    </cfRule>
    <cfRule type="expression" dxfId="38" priority="40" stopIfTrue="1">
      <formula>$A$37=$I$57</formula>
    </cfRule>
  </conditionalFormatting>
  <conditionalFormatting sqref="A8:B9 A10 B125:C125 B57:C58 L57:M58 E58:H58 O57:R58 K33:L34 K35 A33:B34 A35 A13:B14 A15 A18:B19 A20 A23:B24 A25 A28:B29 A30 K8:L9 K10 K13:L14 K15 K18:L19 K20 K23:L24 K25 K28:L29 K30">
    <cfRule type="containsErrors" dxfId="37" priority="38" stopIfTrue="1">
      <formula>ISERROR(A8)</formula>
    </cfRule>
  </conditionalFormatting>
  <conditionalFormatting sqref="L1:N1">
    <cfRule type="expression" dxfId="36" priority="37" stopIfTrue="1">
      <formula>$L$1=0</formula>
    </cfRule>
  </conditionalFormatting>
  <conditionalFormatting sqref="Q1:S1">
    <cfRule type="expression" dxfId="35" priority="36" stopIfTrue="1">
      <formula>$Q$1=0</formula>
    </cfRule>
  </conditionalFormatting>
  <conditionalFormatting sqref="C41:E41">
    <cfRule type="expression" dxfId="34" priority="35" stopIfTrue="1">
      <formula>$C$41=0</formula>
    </cfRule>
  </conditionalFormatting>
  <conditionalFormatting sqref="M41:O41">
    <cfRule type="expression" dxfId="33" priority="34" stopIfTrue="1">
      <formula>$M$41=0</formula>
    </cfRule>
  </conditionalFormatting>
  <conditionalFormatting sqref="C46:D46">
    <cfRule type="expression" dxfId="32" priority="33" stopIfTrue="1">
      <formula>$C$46=0</formula>
    </cfRule>
  </conditionalFormatting>
  <conditionalFormatting sqref="C47:D47">
    <cfRule type="expression" dxfId="31" priority="32" stopIfTrue="1">
      <formula>$C$47=0</formula>
    </cfRule>
  </conditionalFormatting>
  <conditionalFormatting sqref="J46:K46">
    <cfRule type="containsText" dxfId="30" priority="30" stopIfTrue="1" operator="containsText" text="°C">
      <formula>NOT(ISERROR(SEARCH("°C",J46)))</formula>
    </cfRule>
    <cfRule type="expression" dxfId="29" priority="31" stopIfTrue="1">
      <formula>$J$46=0</formula>
    </cfRule>
  </conditionalFormatting>
  <conditionalFormatting sqref="J47:K47">
    <cfRule type="expression" dxfId="28" priority="29" stopIfTrue="1">
      <formula>$J$47=0</formula>
    </cfRule>
  </conditionalFormatting>
  <conditionalFormatting sqref="Y118:Y126 X70:X126 V127:W138 Y116 Y86:Y87 Y77:Y78 B128:B285">
    <cfRule type="cellIs" dxfId="27" priority="28" stopIfTrue="1" operator="equal">
      <formula>"žž"</formula>
    </cfRule>
  </conditionalFormatting>
  <conditionalFormatting sqref="E57:H57">
    <cfRule type="containsErrors" dxfId="26" priority="27" stopIfTrue="1">
      <formula>ISERROR(E57)</formula>
    </cfRule>
  </conditionalFormatting>
  <conditionalFormatting sqref="A57">
    <cfRule type="expression" dxfId="25" priority="25" stopIfTrue="1">
      <formula>$A$57&gt;0</formula>
    </cfRule>
    <cfRule type="expression" dxfId="24" priority="26" stopIfTrue="1">
      <formula>$I$57&gt;0</formula>
    </cfRule>
  </conditionalFormatting>
  <conditionalFormatting sqref="A58">
    <cfRule type="expression" dxfId="23" priority="23" stopIfTrue="1">
      <formula>$A$58&gt;0</formula>
    </cfRule>
    <cfRule type="expression" dxfId="22" priority="24" stopIfTrue="1">
      <formula>$I$58&gt;0</formula>
    </cfRule>
  </conditionalFormatting>
  <conditionalFormatting sqref="K57">
    <cfRule type="expression" dxfId="21" priority="21" stopIfTrue="1">
      <formula>$K$57&gt;0</formula>
    </cfRule>
    <cfRule type="expression" dxfId="20" priority="22" stopIfTrue="1">
      <formula>$S$57&gt;0</formula>
    </cfRule>
  </conditionalFormatting>
  <conditionalFormatting sqref="K58">
    <cfRule type="expression" dxfId="19" priority="19" stopIfTrue="1">
      <formula>$K$58&gt;0</formula>
    </cfRule>
    <cfRule type="expression" dxfId="18" priority="20" stopIfTrue="1">
      <formula>$S$58&gt;0</formula>
    </cfRule>
  </conditionalFormatting>
  <conditionalFormatting sqref="D57">
    <cfRule type="expression" dxfId="17" priority="16" stopIfTrue="1">
      <formula>$O$34&gt;0</formula>
    </cfRule>
    <cfRule type="expression" dxfId="16" priority="17" stopIfTrue="1">
      <formula>$E$34&gt;0</formula>
    </cfRule>
    <cfRule type="expression" dxfId="15" priority="18" stopIfTrue="1">
      <formula>$D$57=0</formula>
    </cfRule>
  </conditionalFormatting>
  <conditionalFormatting sqref="I57">
    <cfRule type="expression" dxfId="14" priority="13" stopIfTrue="1">
      <formula>$O$34&gt;0</formula>
    </cfRule>
    <cfRule type="expression" dxfId="13" priority="14" stopIfTrue="1">
      <formula>$E$34&gt;0</formula>
    </cfRule>
    <cfRule type="expression" dxfId="12" priority="15" stopIfTrue="1">
      <formula>$I$57=0</formula>
    </cfRule>
  </conditionalFormatting>
  <conditionalFormatting sqref="D58">
    <cfRule type="expression" dxfId="11" priority="10" stopIfTrue="1">
      <formula>$O$34&gt;0</formula>
    </cfRule>
    <cfRule type="expression" dxfId="10" priority="11" stopIfTrue="1">
      <formula>$E$34&gt;0</formula>
    </cfRule>
    <cfRule type="expression" dxfId="9" priority="12" stopIfTrue="1">
      <formula>$D$58=0</formula>
    </cfRule>
  </conditionalFormatting>
  <conditionalFormatting sqref="I58">
    <cfRule type="expression" dxfId="8" priority="7" stopIfTrue="1">
      <formula>$O$34&gt;0</formula>
    </cfRule>
    <cfRule type="expression" dxfId="7" priority="8" stopIfTrue="1">
      <formula>$E$34&gt;0</formula>
    </cfRule>
    <cfRule type="expression" dxfId="6" priority="9" stopIfTrue="1">
      <formula>$I$58=0</formula>
    </cfRule>
  </conditionalFormatting>
  <conditionalFormatting sqref="N57">
    <cfRule type="expression" dxfId="5" priority="6" stopIfTrue="1">
      <formula>$N$57=0</formula>
    </cfRule>
  </conditionalFormatting>
  <conditionalFormatting sqref="S57">
    <cfRule type="expression" dxfId="4" priority="5" stopIfTrue="1">
      <formula>$S$57=0</formula>
    </cfRule>
  </conditionalFormatting>
  <conditionalFormatting sqref="N58">
    <cfRule type="expression" dxfId="3" priority="4" stopIfTrue="1">
      <formula>$N$58=0</formula>
    </cfRule>
  </conditionalFormatting>
  <conditionalFormatting sqref="S58">
    <cfRule type="expression" dxfId="2" priority="3" stopIfTrue="1">
      <formula>$S$58=0</formula>
    </cfRule>
  </conditionalFormatting>
  <conditionalFormatting sqref="N57:N58 S57:S58">
    <cfRule type="expression" dxfId="1" priority="2" stopIfTrue="1">
      <formula>$O$34&gt;0</formula>
    </cfRule>
  </conditionalFormatting>
  <conditionalFormatting sqref="N57:N58 S57:S58">
    <cfRule type="expression" dxfId="0" priority="1" stopIfTrue="1">
      <formula>$E$34&gt;0</formula>
    </cfRule>
  </conditionalFormatting>
  <dataValidations count="9">
    <dataValidation allowBlank="1" showInputMessage="1" showErrorMessage="1" prompt="zapiš s dvojtečkou (např. 17:30)" sqref="C46:D46 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C65582:D65582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C131118:D131118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C196654:D196654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C262190:D262190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C327726:D327726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C393262:D393262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C458798:D458798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C524334:D524334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C589870:D589870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C655406:D655406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C720942:D720942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C786478:D786478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C852014:D852014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C917550:D917550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C983086:D983086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"/>
    <dataValidation allowBlank="1" showInputMessage="1" showErrorMessage="1" prompt="s dvojtečkou" sqref="C47:D47 IY47:IZ47 SU47:SV47 ACQ47:ACR47 AMM47:AMN47 AWI47:AWJ47 BGE47:BGF47 BQA47:BQB47 BZW47:BZX47 CJS47:CJT47 CTO47:CTP47 DDK47:DDL47 DNG47:DNH47 DXC47:DXD47 EGY47:EGZ47 EQU47:EQV47 FAQ47:FAR47 FKM47:FKN47 FUI47:FUJ47 GEE47:GEF47 GOA47:GOB47 GXW47:GXX47 HHS47:HHT47 HRO47:HRP47 IBK47:IBL47 ILG47:ILH47 IVC47:IVD47 JEY47:JEZ47 JOU47:JOV47 JYQ47:JYR47 KIM47:KIN47 KSI47:KSJ47 LCE47:LCF47 LMA47:LMB47 LVW47:LVX47 MFS47:MFT47 MPO47:MPP47 MZK47:MZL47 NJG47:NJH47 NTC47:NTD47 OCY47:OCZ47 OMU47:OMV47 OWQ47:OWR47 PGM47:PGN47 PQI47:PQJ47 QAE47:QAF47 QKA47:QKB47 QTW47:QTX47 RDS47:RDT47 RNO47:RNP47 RXK47:RXL47 SHG47:SHH47 SRC47:SRD47 TAY47:TAZ47 TKU47:TKV47 TUQ47:TUR47 UEM47:UEN47 UOI47:UOJ47 UYE47:UYF47 VIA47:VIB47 VRW47:VRX47 WBS47:WBT47 WLO47:WLP47 WVK47:WVL47 C65583:D65583 IY65583:IZ65583 SU65583:SV65583 ACQ65583:ACR65583 AMM65583:AMN65583 AWI65583:AWJ65583 BGE65583:BGF65583 BQA65583:BQB65583 BZW65583:BZX65583 CJS65583:CJT65583 CTO65583:CTP65583 DDK65583:DDL65583 DNG65583:DNH65583 DXC65583:DXD65583 EGY65583:EGZ65583 EQU65583:EQV65583 FAQ65583:FAR65583 FKM65583:FKN65583 FUI65583:FUJ65583 GEE65583:GEF65583 GOA65583:GOB65583 GXW65583:GXX65583 HHS65583:HHT65583 HRO65583:HRP65583 IBK65583:IBL65583 ILG65583:ILH65583 IVC65583:IVD65583 JEY65583:JEZ65583 JOU65583:JOV65583 JYQ65583:JYR65583 KIM65583:KIN65583 KSI65583:KSJ65583 LCE65583:LCF65583 LMA65583:LMB65583 LVW65583:LVX65583 MFS65583:MFT65583 MPO65583:MPP65583 MZK65583:MZL65583 NJG65583:NJH65583 NTC65583:NTD65583 OCY65583:OCZ65583 OMU65583:OMV65583 OWQ65583:OWR65583 PGM65583:PGN65583 PQI65583:PQJ65583 QAE65583:QAF65583 QKA65583:QKB65583 QTW65583:QTX65583 RDS65583:RDT65583 RNO65583:RNP65583 RXK65583:RXL65583 SHG65583:SHH65583 SRC65583:SRD65583 TAY65583:TAZ65583 TKU65583:TKV65583 TUQ65583:TUR65583 UEM65583:UEN65583 UOI65583:UOJ65583 UYE65583:UYF65583 VIA65583:VIB65583 VRW65583:VRX65583 WBS65583:WBT65583 WLO65583:WLP65583 WVK65583:WVL65583 C131119:D131119 IY131119:IZ131119 SU131119:SV131119 ACQ131119:ACR131119 AMM131119:AMN131119 AWI131119:AWJ131119 BGE131119:BGF131119 BQA131119:BQB131119 BZW131119:BZX131119 CJS131119:CJT131119 CTO131119:CTP131119 DDK131119:DDL131119 DNG131119:DNH131119 DXC131119:DXD131119 EGY131119:EGZ131119 EQU131119:EQV131119 FAQ131119:FAR131119 FKM131119:FKN131119 FUI131119:FUJ131119 GEE131119:GEF131119 GOA131119:GOB131119 GXW131119:GXX131119 HHS131119:HHT131119 HRO131119:HRP131119 IBK131119:IBL131119 ILG131119:ILH131119 IVC131119:IVD131119 JEY131119:JEZ131119 JOU131119:JOV131119 JYQ131119:JYR131119 KIM131119:KIN131119 KSI131119:KSJ131119 LCE131119:LCF131119 LMA131119:LMB131119 LVW131119:LVX131119 MFS131119:MFT131119 MPO131119:MPP131119 MZK131119:MZL131119 NJG131119:NJH131119 NTC131119:NTD131119 OCY131119:OCZ131119 OMU131119:OMV131119 OWQ131119:OWR131119 PGM131119:PGN131119 PQI131119:PQJ131119 QAE131119:QAF131119 QKA131119:QKB131119 QTW131119:QTX131119 RDS131119:RDT131119 RNO131119:RNP131119 RXK131119:RXL131119 SHG131119:SHH131119 SRC131119:SRD131119 TAY131119:TAZ131119 TKU131119:TKV131119 TUQ131119:TUR131119 UEM131119:UEN131119 UOI131119:UOJ131119 UYE131119:UYF131119 VIA131119:VIB131119 VRW131119:VRX131119 WBS131119:WBT131119 WLO131119:WLP131119 WVK131119:WVL131119 C196655:D196655 IY196655:IZ196655 SU196655:SV196655 ACQ196655:ACR196655 AMM196655:AMN196655 AWI196655:AWJ196655 BGE196655:BGF196655 BQA196655:BQB196655 BZW196655:BZX196655 CJS196655:CJT196655 CTO196655:CTP196655 DDK196655:DDL196655 DNG196655:DNH196655 DXC196655:DXD196655 EGY196655:EGZ196655 EQU196655:EQV196655 FAQ196655:FAR196655 FKM196655:FKN196655 FUI196655:FUJ196655 GEE196655:GEF196655 GOA196655:GOB196655 GXW196655:GXX196655 HHS196655:HHT196655 HRO196655:HRP196655 IBK196655:IBL196655 ILG196655:ILH196655 IVC196655:IVD196655 JEY196655:JEZ196655 JOU196655:JOV196655 JYQ196655:JYR196655 KIM196655:KIN196655 KSI196655:KSJ196655 LCE196655:LCF196655 LMA196655:LMB196655 LVW196655:LVX196655 MFS196655:MFT196655 MPO196655:MPP196655 MZK196655:MZL196655 NJG196655:NJH196655 NTC196655:NTD196655 OCY196655:OCZ196655 OMU196655:OMV196655 OWQ196655:OWR196655 PGM196655:PGN196655 PQI196655:PQJ196655 QAE196655:QAF196655 QKA196655:QKB196655 QTW196655:QTX196655 RDS196655:RDT196655 RNO196655:RNP196655 RXK196655:RXL196655 SHG196655:SHH196655 SRC196655:SRD196655 TAY196655:TAZ196655 TKU196655:TKV196655 TUQ196655:TUR196655 UEM196655:UEN196655 UOI196655:UOJ196655 UYE196655:UYF196655 VIA196655:VIB196655 VRW196655:VRX196655 WBS196655:WBT196655 WLO196655:WLP196655 WVK196655:WVL196655 C262191:D262191 IY262191:IZ262191 SU262191:SV262191 ACQ262191:ACR262191 AMM262191:AMN262191 AWI262191:AWJ262191 BGE262191:BGF262191 BQA262191:BQB262191 BZW262191:BZX262191 CJS262191:CJT262191 CTO262191:CTP262191 DDK262191:DDL262191 DNG262191:DNH262191 DXC262191:DXD262191 EGY262191:EGZ262191 EQU262191:EQV262191 FAQ262191:FAR262191 FKM262191:FKN262191 FUI262191:FUJ262191 GEE262191:GEF262191 GOA262191:GOB262191 GXW262191:GXX262191 HHS262191:HHT262191 HRO262191:HRP262191 IBK262191:IBL262191 ILG262191:ILH262191 IVC262191:IVD262191 JEY262191:JEZ262191 JOU262191:JOV262191 JYQ262191:JYR262191 KIM262191:KIN262191 KSI262191:KSJ262191 LCE262191:LCF262191 LMA262191:LMB262191 LVW262191:LVX262191 MFS262191:MFT262191 MPO262191:MPP262191 MZK262191:MZL262191 NJG262191:NJH262191 NTC262191:NTD262191 OCY262191:OCZ262191 OMU262191:OMV262191 OWQ262191:OWR262191 PGM262191:PGN262191 PQI262191:PQJ262191 QAE262191:QAF262191 QKA262191:QKB262191 QTW262191:QTX262191 RDS262191:RDT262191 RNO262191:RNP262191 RXK262191:RXL262191 SHG262191:SHH262191 SRC262191:SRD262191 TAY262191:TAZ262191 TKU262191:TKV262191 TUQ262191:TUR262191 UEM262191:UEN262191 UOI262191:UOJ262191 UYE262191:UYF262191 VIA262191:VIB262191 VRW262191:VRX262191 WBS262191:WBT262191 WLO262191:WLP262191 WVK262191:WVL262191 C327727:D327727 IY327727:IZ327727 SU327727:SV327727 ACQ327727:ACR327727 AMM327727:AMN327727 AWI327727:AWJ327727 BGE327727:BGF327727 BQA327727:BQB327727 BZW327727:BZX327727 CJS327727:CJT327727 CTO327727:CTP327727 DDK327727:DDL327727 DNG327727:DNH327727 DXC327727:DXD327727 EGY327727:EGZ327727 EQU327727:EQV327727 FAQ327727:FAR327727 FKM327727:FKN327727 FUI327727:FUJ327727 GEE327727:GEF327727 GOA327727:GOB327727 GXW327727:GXX327727 HHS327727:HHT327727 HRO327727:HRP327727 IBK327727:IBL327727 ILG327727:ILH327727 IVC327727:IVD327727 JEY327727:JEZ327727 JOU327727:JOV327727 JYQ327727:JYR327727 KIM327727:KIN327727 KSI327727:KSJ327727 LCE327727:LCF327727 LMA327727:LMB327727 LVW327727:LVX327727 MFS327727:MFT327727 MPO327727:MPP327727 MZK327727:MZL327727 NJG327727:NJH327727 NTC327727:NTD327727 OCY327727:OCZ327727 OMU327727:OMV327727 OWQ327727:OWR327727 PGM327727:PGN327727 PQI327727:PQJ327727 QAE327727:QAF327727 QKA327727:QKB327727 QTW327727:QTX327727 RDS327727:RDT327727 RNO327727:RNP327727 RXK327727:RXL327727 SHG327727:SHH327727 SRC327727:SRD327727 TAY327727:TAZ327727 TKU327727:TKV327727 TUQ327727:TUR327727 UEM327727:UEN327727 UOI327727:UOJ327727 UYE327727:UYF327727 VIA327727:VIB327727 VRW327727:VRX327727 WBS327727:WBT327727 WLO327727:WLP327727 WVK327727:WVL327727 C393263:D393263 IY393263:IZ393263 SU393263:SV393263 ACQ393263:ACR393263 AMM393263:AMN393263 AWI393263:AWJ393263 BGE393263:BGF393263 BQA393263:BQB393263 BZW393263:BZX393263 CJS393263:CJT393263 CTO393263:CTP393263 DDK393263:DDL393263 DNG393263:DNH393263 DXC393263:DXD393263 EGY393263:EGZ393263 EQU393263:EQV393263 FAQ393263:FAR393263 FKM393263:FKN393263 FUI393263:FUJ393263 GEE393263:GEF393263 GOA393263:GOB393263 GXW393263:GXX393263 HHS393263:HHT393263 HRO393263:HRP393263 IBK393263:IBL393263 ILG393263:ILH393263 IVC393263:IVD393263 JEY393263:JEZ393263 JOU393263:JOV393263 JYQ393263:JYR393263 KIM393263:KIN393263 KSI393263:KSJ393263 LCE393263:LCF393263 LMA393263:LMB393263 LVW393263:LVX393263 MFS393263:MFT393263 MPO393263:MPP393263 MZK393263:MZL393263 NJG393263:NJH393263 NTC393263:NTD393263 OCY393263:OCZ393263 OMU393263:OMV393263 OWQ393263:OWR393263 PGM393263:PGN393263 PQI393263:PQJ393263 QAE393263:QAF393263 QKA393263:QKB393263 QTW393263:QTX393263 RDS393263:RDT393263 RNO393263:RNP393263 RXK393263:RXL393263 SHG393263:SHH393263 SRC393263:SRD393263 TAY393263:TAZ393263 TKU393263:TKV393263 TUQ393263:TUR393263 UEM393263:UEN393263 UOI393263:UOJ393263 UYE393263:UYF393263 VIA393263:VIB393263 VRW393263:VRX393263 WBS393263:WBT393263 WLO393263:WLP393263 WVK393263:WVL393263 C458799:D458799 IY458799:IZ458799 SU458799:SV458799 ACQ458799:ACR458799 AMM458799:AMN458799 AWI458799:AWJ458799 BGE458799:BGF458799 BQA458799:BQB458799 BZW458799:BZX458799 CJS458799:CJT458799 CTO458799:CTP458799 DDK458799:DDL458799 DNG458799:DNH458799 DXC458799:DXD458799 EGY458799:EGZ458799 EQU458799:EQV458799 FAQ458799:FAR458799 FKM458799:FKN458799 FUI458799:FUJ458799 GEE458799:GEF458799 GOA458799:GOB458799 GXW458799:GXX458799 HHS458799:HHT458799 HRO458799:HRP458799 IBK458799:IBL458799 ILG458799:ILH458799 IVC458799:IVD458799 JEY458799:JEZ458799 JOU458799:JOV458799 JYQ458799:JYR458799 KIM458799:KIN458799 KSI458799:KSJ458799 LCE458799:LCF458799 LMA458799:LMB458799 LVW458799:LVX458799 MFS458799:MFT458799 MPO458799:MPP458799 MZK458799:MZL458799 NJG458799:NJH458799 NTC458799:NTD458799 OCY458799:OCZ458799 OMU458799:OMV458799 OWQ458799:OWR458799 PGM458799:PGN458799 PQI458799:PQJ458799 QAE458799:QAF458799 QKA458799:QKB458799 QTW458799:QTX458799 RDS458799:RDT458799 RNO458799:RNP458799 RXK458799:RXL458799 SHG458799:SHH458799 SRC458799:SRD458799 TAY458799:TAZ458799 TKU458799:TKV458799 TUQ458799:TUR458799 UEM458799:UEN458799 UOI458799:UOJ458799 UYE458799:UYF458799 VIA458799:VIB458799 VRW458799:VRX458799 WBS458799:WBT458799 WLO458799:WLP458799 WVK458799:WVL458799 C524335:D524335 IY524335:IZ524335 SU524335:SV524335 ACQ524335:ACR524335 AMM524335:AMN524335 AWI524335:AWJ524335 BGE524335:BGF524335 BQA524335:BQB524335 BZW524335:BZX524335 CJS524335:CJT524335 CTO524335:CTP524335 DDK524335:DDL524335 DNG524335:DNH524335 DXC524335:DXD524335 EGY524335:EGZ524335 EQU524335:EQV524335 FAQ524335:FAR524335 FKM524335:FKN524335 FUI524335:FUJ524335 GEE524335:GEF524335 GOA524335:GOB524335 GXW524335:GXX524335 HHS524335:HHT524335 HRO524335:HRP524335 IBK524335:IBL524335 ILG524335:ILH524335 IVC524335:IVD524335 JEY524335:JEZ524335 JOU524335:JOV524335 JYQ524335:JYR524335 KIM524335:KIN524335 KSI524335:KSJ524335 LCE524335:LCF524335 LMA524335:LMB524335 LVW524335:LVX524335 MFS524335:MFT524335 MPO524335:MPP524335 MZK524335:MZL524335 NJG524335:NJH524335 NTC524335:NTD524335 OCY524335:OCZ524335 OMU524335:OMV524335 OWQ524335:OWR524335 PGM524335:PGN524335 PQI524335:PQJ524335 QAE524335:QAF524335 QKA524335:QKB524335 QTW524335:QTX524335 RDS524335:RDT524335 RNO524335:RNP524335 RXK524335:RXL524335 SHG524335:SHH524335 SRC524335:SRD524335 TAY524335:TAZ524335 TKU524335:TKV524335 TUQ524335:TUR524335 UEM524335:UEN524335 UOI524335:UOJ524335 UYE524335:UYF524335 VIA524335:VIB524335 VRW524335:VRX524335 WBS524335:WBT524335 WLO524335:WLP524335 WVK524335:WVL524335 C589871:D589871 IY589871:IZ589871 SU589871:SV589871 ACQ589871:ACR589871 AMM589871:AMN589871 AWI589871:AWJ589871 BGE589871:BGF589871 BQA589871:BQB589871 BZW589871:BZX589871 CJS589871:CJT589871 CTO589871:CTP589871 DDK589871:DDL589871 DNG589871:DNH589871 DXC589871:DXD589871 EGY589871:EGZ589871 EQU589871:EQV589871 FAQ589871:FAR589871 FKM589871:FKN589871 FUI589871:FUJ589871 GEE589871:GEF589871 GOA589871:GOB589871 GXW589871:GXX589871 HHS589871:HHT589871 HRO589871:HRP589871 IBK589871:IBL589871 ILG589871:ILH589871 IVC589871:IVD589871 JEY589871:JEZ589871 JOU589871:JOV589871 JYQ589871:JYR589871 KIM589871:KIN589871 KSI589871:KSJ589871 LCE589871:LCF589871 LMA589871:LMB589871 LVW589871:LVX589871 MFS589871:MFT589871 MPO589871:MPP589871 MZK589871:MZL589871 NJG589871:NJH589871 NTC589871:NTD589871 OCY589871:OCZ589871 OMU589871:OMV589871 OWQ589871:OWR589871 PGM589871:PGN589871 PQI589871:PQJ589871 QAE589871:QAF589871 QKA589871:QKB589871 QTW589871:QTX589871 RDS589871:RDT589871 RNO589871:RNP589871 RXK589871:RXL589871 SHG589871:SHH589871 SRC589871:SRD589871 TAY589871:TAZ589871 TKU589871:TKV589871 TUQ589871:TUR589871 UEM589871:UEN589871 UOI589871:UOJ589871 UYE589871:UYF589871 VIA589871:VIB589871 VRW589871:VRX589871 WBS589871:WBT589871 WLO589871:WLP589871 WVK589871:WVL589871 C655407:D655407 IY655407:IZ655407 SU655407:SV655407 ACQ655407:ACR655407 AMM655407:AMN655407 AWI655407:AWJ655407 BGE655407:BGF655407 BQA655407:BQB655407 BZW655407:BZX655407 CJS655407:CJT655407 CTO655407:CTP655407 DDK655407:DDL655407 DNG655407:DNH655407 DXC655407:DXD655407 EGY655407:EGZ655407 EQU655407:EQV655407 FAQ655407:FAR655407 FKM655407:FKN655407 FUI655407:FUJ655407 GEE655407:GEF655407 GOA655407:GOB655407 GXW655407:GXX655407 HHS655407:HHT655407 HRO655407:HRP655407 IBK655407:IBL655407 ILG655407:ILH655407 IVC655407:IVD655407 JEY655407:JEZ655407 JOU655407:JOV655407 JYQ655407:JYR655407 KIM655407:KIN655407 KSI655407:KSJ655407 LCE655407:LCF655407 LMA655407:LMB655407 LVW655407:LVX655407 MFS655407:MFT655407 MPO655407:MPP655407 MZK655407:MZL655407 NJG655407:NJH655407 NTC655407:NTD655407 OCY655407:OCZ655407 OMU655407:OMV655407 OWQ655407:OWR655407 PGM655407:PGN655407 PQI655407:PQJ655407 QAE655407:QAF655407 QKA655407:QKB655407 QTW655407:QTX655407 RDS655407:RDT655407 RNO655407:RNP655407 RXK655407:RXL655407 SHG655407:SHH655407 SRC655407:SRD655407 TAY655407:TAZ655407 TKU655407:TKV655407 TUQ655407:TUR655407 UEM655407:UEN655407 UOI655407:UOJ655407 UYE655407:UYF655407 VIA655407:VIB655407 VRW655407:VRX655407 WBS655407:WBT655407 WLO655407:WLP655407 WVK655407:WVL655407 C720943:D720943 IY720943:IZ720943 SU720943:SV720943 ACQ720943:ACR720943 AMM720943:AMN720943 AWI720943:AWJ720943 BGE720943:BGF720943 BQA720943:BQB720943 BZW720943:BZX720943 CJS720943:CJT720943 CTO720943:CTP720943 DDK720943:DDL720943 DNG720943:DNH720943 DXC720943:DXD720943 EGY720943:EGZ720943 EQU720943:EQV720943 FAQ720943:FAR720943 FKM720943:FKN720943 FUI720943:FUJ720943 GEE720943:GEF720943 GOA720943:GOB720943 GXW720943:GXX720943 HHS720943:HHT720943 HRO720943:HRP720943 IBK720943:IBL720943 ILG720943:ILH720943 IVC720943:IVD720943 JEY720943:JEZ720943 JOU720943:JOV720943 JYQ720943:JYR720943 KIM720943:KIN720943 KSI720943:KSJ720943 LCE720943:LCF720943 LMA720943:LMB720943 LVW720943:LVX720943 MFS720943:MFT720943 MPO720943:MPP720943 MZK720943:MZL720943 NJG720943:NJH720943 NTC720943:NTD720943 OCY720943:OCZ720943 OMU720943:OMV720943 OWQ720943:OWR720943 PGM720943:PGN720943 PQI720943:PQJ720943 QAE720943:QAF720943 QKA720943:QKB720943 QTW720943:QTX720943 RDS720943:RDT720943 RNO720943:RNP720943 RXK720943:RXL720943 SHG720943:SHH720943 SRC720943:SRD720943 TAY720943:TAZ720943 TKU720943:TKV720943 TUQ720943:TUR720943 UEM720943:UEN720943 UOI720943:UOJ720943 UYE720943:UYF720943 VIA720943:VIB720943 VRW720943:VRX720943 WBS720943:WBT720943 WLO720943:WLP720943 WVK720943:WVL720943 C786479:D786479 IY786479:IZ786479 SU786479:SV786479 ACQ786479:ACR786479 AMM786479:AMN786479 AWI786479:AWJ786479 BGE786479:BGF786479 BQA786479:BQB786479 BZW786479:BZX786479 CJS786479:CJT786479 CTO786479:CTP786479 DDK786479:DDL786479 DNG786479:DNH786479 DXC786479:DXD786479 EGY786479:EGZ786479 EQU786479:EQV786479 FAQ786479:FAR786479 FKM786479:FKN786479 FUI786479:FUJ786479 GEE786479:GEF786479 GOA786479:GOB786479 GXW786479:GXX786479 HHS786479:HHT786479 HRO786479:HRP786479 IBK786479:IBL786479 ILG786479:ILH786479 IVC786479:IVD786479 JEY786479:JEZ786479 JOU786479:JOV786479 JYQ786479:JYR786479 KIM786479:KIN786479 KSI786479:KSJ786479 LCE786479:LCF786479 LMA786479:LMB786479 LVW786479:LVX786479 MFS786479:MFT786479 MPO786479:MPP786479 MZK786479:MZL786479 NJG786479:NJH786479 NTC786479:NTD786479 OCY786479:OCZ786479 OMU786479:OMV786479 OWQ786479:OWR786479 PGM786479:PGN786479 PQI786479:PQJ786479 QAE786479:QAF786479 QKA786479:QKB786479 QTW786479:QTX786479 RDS786479:RDT786479 RNO786479:RNP786479 RXK786479:RXL786479 SHG786479:SHH786479 SRC786479:SRD786479 TAY786479:TAZ786479 TKU786479:TKV786479 TUQ786479:TUR786479 UEM786479:UEN786479 UOI786479:UOJ786479 UYE786479:UYF786479 VIA786479:VIB786479 VRW786479:VRX786479 WBS786479:WBT786479 WLO786479:WLP786479 WVK786479:WVL786479 C852015:D852015 IY852015:IZ852015 SU852015:SV852015 ACQ852015:ACR852015 AMM852015:AMN852015 AWI852015:AWJ852015 BGE852015:BGF852015 BQA852015:BQB852015 BZW852015:BZX852015 CJS852015:CJT852015 CTO852015:CTP852015 DDK852015:DDL852015 DNG852015:DNH852015 DXC852015:DXD852015 EGY852015:EGZ852015 EQU852015:EQV852015 FAQ852015:FAR852015 FKM852015:FKN852015 FUI852015:FUJ852015 GEE852015:GEF852015 GOA852015:GOB852015 GXW852015:GXX852015 HHS852015:HHT852015 HRO852015:HRP852015 IBK852015:IBL852015 ILG852015:ILH852015 IVC852015:IVD852015 JEY852015:JEZ852015 JOU852015:JOV852015 JYQ852015:JYR852015 KIM852015:KIN852015 KSI852015:KSJ852015 LCE852015:LCF852015 LMA852015:LMB852015 LVW852015:LVX852015 MFS852015:MFT852015 MPO852015:MPP852015 MZK852015:MZL852015 NJG852015:NJH852015 NTC852015:NTD852015 OCY852015:OCZ852015 OMU852015:OMV852015 OWQ852015:OWR852015 PGM852015:PGN852015 PQI852015:PQJ852015 QAE852015:QAF852015 QKA852015:QKB852015 QTW852015:QTX852015 RDS852015:RDT852015 RNO852015:RNP852015 RXK852015:RXL852015 SHG852015:SHH852015 SRC852015:SRD852015 TAY852015:TAZ852015 TKU852015:TKV852015 TUQ852015:TUR852015 UEM852015:UEN852015 UOI852015:UOJ852015 UYE852015:UYF852015 VIA852015:VIB852015 VRW852015:VRX852015 WBS852015:WBT852015 WLO852015:WLP852015 WVK852015:WVL852015 C917551:D917551 IY917551:IZ917551 SU917551:SV917551 ACQ917551:ACR917551 AMM917551:AMN917551 AWI917551:AWJ917551 BGE917551:BGF917551 BQA917551:BQB917551 BZW917551:BZX917551 CJS917551:CJT917551 CTO917551:CTP917551 DDK917551:DDL917551 DNG917551:DNH917551 DXC917551:DXD917551 EGY917551:EGZ917551 EQU917551:EQV917551 FAQ917551:FAR917551 FKM917551:FKN917551 FUI917551:FUJ917551 GEE917551:GEF917551 GOA917551:GOB917551 GXW917551:GXX917551 HHS917551:HHT917551 HRO917551:HRP917551 IBK917551:IBL917551 ILG917551:ILH917551 IVC917551:IVD917551 JEY917551:JEZ917551 JOU917551:JOV917551 JYQ917551:JYR917551 KIM917551:KIN917551 KSI917551:KSJ917551 LCE917551:LCF917551 LMA917551:LMB917551 LVW917551:LVX917551 MFS917551:MFT917551 MPO917551:MPP917551 MZK917551:MZL917551 NJG917551:NJH917551 NTC917551:NTD917551 OCY917551:OCZ917551 OMU917551:OMV917551 OWQ917551:OWR917551 PGM917551:PGN917551 PQI917551:PQJ917551 QAE917551:QAF917551 QKA917551:QKB917551 QTW917551:QTX917551 RDS917551:RDT917551 RNO917551:RNP917551 RXK917551:RXL917551 SHG917551:SHH917551 SRC917551:SRD917551 TAY917551:TAZ917551 TKU917551:TKV917551 TUQ917551:TUR917551 UEM917551:UEN917551 UOI917551:UOJ917551 UYE917551:UYF917551 VIA917551:VIB917551 VRW917551:VRX917551 WBS917551:WBT917551 WLO917551:WLP917551 WVK917551:WVL917551 C983087:D983087 IY983087:IZ983087 SU983087:SV983087 ACQ983087:ACR983087 AMM983087:AMN983087 AWI983087:AWJ983087 BGE983087:BGF983087 BQA983087:BQB983087 BZW983087:BZX983087 CJS983087:CJT983087 CTO983087:CTP983087 DDK983087:DDL983087 DNG983087:DNH983087 DXC983087:DXD983087 EGY983087:EGZ983087 EQU983087:EQV983087 FAQ983087:FAR983087 FKM983087:FKN983087 FUI983087:FUJ983087 GEE983087:GEF983087 GOA983087:GOB983087 GXW983087:GXX983087 HHS983087:HHT983087 HRO983087:HRP983087 IBK983087:IBL983087 ILG983087:ILH983087 IVC983087:IVD983087 JEY983087:JEZ983087 JOU983087:JOV983087 JYQ983087:JYR983087 KIM983087:KIN983087 KSI983087:KSJ983087 LCE983087:LCF983087 LMA983087:LMB983087 LVW983087:LVX983087 MFS983087:MFT983087 MPO983087:MPP983087 MZK983087:MZL983087 NJG983087:NJH983087 NTC983087:NTD983087 OCY983087:OCZ983087 OMU983087:OMV983087 OWQ983087:OWR983087 PGM983087:PGN983087 PQI983087:PQJ983087 QAE983087:QAF983087 QKA983087:QKB983087 QTW983087:QTX983087 RDS983087:RDT983087 RNO983087:RNP983087 RXK983087:RXL983087 SHG983087:SHH983087 SRC983087:SRD983087 TAY983087:TAZ983087 TKU983087:TKV983087 TUQ983087:TUR983087 UEM983087:UEN983087 UOI983087:UOJ983087 UYE983087:UYF983087 VIA983087:VIB983087 VRW983087:VRX983087 WBS983087:WBT983087 WLO983087:WLP983087 WVK983087:WVL983087"/>
    <dataValidation allowBlank="1" showInputMessage="1" showErrorMessage="1" prompt="číslo bez °C" sqref="J46:K46 JF46:JG46 TB46:TC46 ACX46:ACY46 AMT46:AMU46 AWP46:AWQ46 BGL46:BGM46 BQH46:BQI46 CAD46:CAE46 CJZ46:CKA46 CTV46:CTW46 DDR46:DDS46 DNN46:DNO46 DXJ46:DXK46 EHF46:EHG46 ERB46:ERC46 FAX46:FAY46 FKT46:FKU46 FUP46:FUQ46 GEL46:GEM46 GOH46:GOI46 GYD46:GYE46 HHZ46:HIA46 HRV46:HRW46 IBR46:IBS46 ILN46:ILO46 IVJ46:IVK46 JFF46:JFG46 JPB46:JPC46 JYX46:JYY46 KIT46:KIU46 KSP46:KSQ46 LCL46:LCM46 LMH46:LMI46 LWD46:LWE46 MFZ46:MGA46 MPV46:MPW46 MZR46:MZS46 NJN46:NJO46 NTJ46:NTK46 ODF46:ODG46 ONB46:ONC46 OWX46:OWY46 PGT46:PGU46 PQP46:PQQ46 QAL46:QAM46 QKH46:QKI46 QUD46:QUE46 RDZ46:REA46 RNV46:RNW46 RXR46:RXS46 SHN46:SHO46 SRJ46:SRK46 TBF46:TBG46 TLB46:TLC46 TUX46:TUY46 UET46:UEU46 UOP46:UOQ46 UYL46:UYM46 VIH46:VII46 VSD46:VSE46 WBZ46:WCA46 WLV46:WLW46 WVR46:WVS46 J65582:K65582 JF65582:JG65582 TB65582:TC65582 ACX65582:ACY65582 AMT65582:AMU65582 AWP65582:AWQ65582 BGL65582:BGM65582 BQH65582:BQI65582 CAD65582:CAE65582 CJZ65582:CKA65582 CTV65582:CTW65582 DDR65582:DDS65582 DNN65582:DNO65582 DXJ65582:DXK65582 EHF65582:EHG65582 ERB65582:ERC65582 FAX65582:FAY65582 FKT65582:FKU65582 FUP65582:FUQ65582 GEL65582:GEM65582 GOH65582:GOI65582 GYD65582:GYE65582 HHZ65582:HIA65582 HRV65582:HRW65582 IBR65582:IBS65582 ILN65582:ILO65582 IVJ65582:IVK65582 JFF65582:JFG65582 JPB65582:JPC65582 JYX65582:JYY65582 KIT65582:KIU65582 KSP65582:KSQ65582 LCL65582:LCM65582 LMH65582:LMI65582 LWD65582:LWE65582 MFZ65582:MGA65582 MPV65582:MPW65582 MZR65582:MZS65582 NJN65582:NJO65582 NTJ65582:NTK65582 ODF65582:ODG65582 ONB65582:ONC65582 OWX65582:OWY65582 PGT65582:PGU65582 PQP65582:PQQ65582 QAL65582:QAM65582 QKH65582:QKI65582 QUD65582:QUE65582 RDZ65582:REA65582 RNV65582:RNW65582 RXR65582:RXS65582 SHN65582:SHO65582 SRJ65582:SRK65582 TBF65582:TBG65582 TLB65582:TLC65582 TUX65582:TUY65582 UET65582:UEU65582 UOP65582:UOQ65582 UYL65582:UYM65582 VIH65582:VII65582 VSD65582:VSE65582 WBZ65582:WCA65582 WLV65582:WLW65582 WVR65582:WVS65582 J131118:K131118 JF131118:JG131118 TB131118:TC131118 ACX131118:ACY131118 AMT131118:AMU131118 AWP131118:AWQ131118 BGL131118:BGM131118 BQH131118:BQI131118 CAD131118:CAE131118 CJZ131118:CKA131118 CTV131118:CTW131118 DDR131118:DDS131118 DNN131118:DNO131118 DXJ131118:DXK131118 EHF131118:EHG131118 ERB131118:ERC131118 FAX131118:FAY131118 FKT131118:FKU131118 FUP131118:FUQ131118 GEL131118:GEM131118 GOH131118:GOI131118 GYD131118:GYE131118 HHZ131118:HIA131118 HRV131118:HRW131118 IBR131118:IBS131118 ILN131118:ILO131118 IVJ131118:IVK131118 JFF131118:JFG131118 JPB131118:JPC131118 JYX131118:JYY131118 KIT131118:KIU131118 KSP131118:KSQ131118 LCL131118:LCM131118 LMH131118:LMI131118 LWD131118:LWE131118 MFZ131118:MGA131118 MPV131118:MPW131118 MZR131118:MZS131118 NJN131118:NJO131118 NTJ131118:NTK131118 ODF131118:ODG131118 ONB131118:ONC131118 OWX131118:OWY131118 PGT131118:PGU131118 PQP131118:PQQ131118 QAL131118:QAM131118 QKH131118:QKI131118 QUD131118:QUE131118 RDZ131118:REA131118 RNV131118:RNW131118 RXR131118:RXS131118 SHN131118:SHO131118 SRJ131118:SRK131118 TBF131118:TBG131118 TLB131118:TLC131118 TUX131118:TUY131118 UET131118:UEU131118 UOP131118:UOQ131118 UYL131118:UYM131118 VIH131118:VII131118 VSD131118:VSE131118 WBZ131118:WCA131118 WLV131118:WLW131118 WVR131118:WVS131118 J196654:K196654 JF196654:JG196654 TB196654:TC196654 ACX196654:ACY196654 AMT196654:AMU196654 AWP196654:AWQ196654 BGL196654:BGM196654 BQH196654:BQI196654 CAD196654:CAE196654 CJZ196654:CKA196654 CTV196654:CTW196654 DDR196654:DDS196654 DNN196654:DNO196654 DXJ196654:DXK196654 EHF196654:EHG196654 ERB196654:ERC196654 FAX196654:FAY196654 FKT196654:FKU196654 FUP196654:FUQ196654 GEL196654:GEM196654 GOH196654:GOI196654 GYD196654:GYE196654 HHZ196654:HIA196654 HRV196654:HRW196654 IBR196654:IBS196654 ILN196654:ILO196654 IVJ196654:IVK196654 JFF196654:JFG196654 JPB196654:JPC196654 JYX196654:JYY196654 KIT196654:KIU196654 KSP196654:KSQ196654 LCL196654:LCM196654 LMH196654:LMI196654 LWD196654:LWE196654 MFZ196654:MGA196654 MPV196654:MPW196654 MZR196654:MZS196654 NJN196654:NJO196654 NTJ196654:NTK196654 ODF196654:ODG196654 ONB196654:ONC196654 OWX196654:OWY196654 PGT196654:PGU196654 PQP196654:PQQ196654 QAL196654:QAM196654 QKH196654:QKI196654 QUD196654:QUE196654 RDZ196654:REA196654 RNV196654:RNW196654 RXR196654:RXS196654 SHN196654:SHO196654 SRJ196654:SRK196654 TBF196654:TBG196654 TLB196654:TLC196654 TUX196654:TUY196654 UET196654:UEU196654 UOP196654:UOQ196654 UYL196654:UYM196654 VIH196654:VII196654 VSD196654:VSE196654 WBZ196654:WCA196654 WLV196654:WLW196654 WVR196654:WVS196654 J262190:K262190 JF262190:JG262190 TB262190:TC262190 ACX262190:ACY262190 AMT262190:AMU262190 AWP262190:AWQ262190 BGL262190:BGM262190 BQH262190:BQI262190 CAD262190:CAE262190 CJZ262190:CKA262190 CTV262190:CTW262190 DDR262190:DDS262190 DNN262190:DNO262190 DXJ262190:DXK262190 EHF262190:EHG262190 ERB262190:ERC262190 FAX262190:FAY262190 FKT262190:FKU262190 FUP262190:FUQ262190 GEL262190:GEM262190 GOH262190:GOI262190 GYD262190:GYE262190 HHZ262190:HIA262190 HRV262190:HRW262190 IBR262190:IBS262190 ILN262190:ILO262190 IVJ262190:IVK262190 JFF262190:JFG262190 JPB262190:JPC262190 JYX262190:JYY262190 KIT262190:KIU262190 KSP262190:KSQ262190 LCL262190:LCM262190 LMH262190:LMI262190 LWD262190:LWE262190 MFZ262190:MGA262190 MPV262190:MPW262190 MZR262190:MZS262190 NJN262190:NJO262190 NTJ262190:NTK262190 ODF262190:ODG262190 ONB262190:ONC262190 OWX262190:OWY262190 PGT262190:PGU262190 PQP262190:PQQ262190 QAL262190:QAM262190 QKH262190:QKI262190 QUD262190:QUE262190 RDZ262190:REA262190 RNV262190:RNW262190 RXR262190:RXS262190 SHN262190:SHO262190 SRJ262190:SRK262190 TBF262190:TBG262190 TLB262190:TLC262190 TUX262190:TUY262190 UET262190:UEU262190 UOP262190:UOQ262190 UYL262190:UYM262190 VIH262190:VII262190 VSD262190:VSE262190 WBZ262190:WCA262190 WLV262190:WLW262190 WVR262190:WVS262190 J327726:K327726 JF327726:JG327726 TB327726:TC327726 ACX327726:ACY327726 AMT327726:AMU327726 AWP327726:AWQ327726 BGL327726:BGM327726 BQH327726:BQI327726 CAD327726:CAE327726 CJZ327726:CKA327726 CTV327726:CTW327726 DDR327726:DDS327726 DNN327726:DNO327726 DXJ327726:DXK327726 EHF327726:EHG327726 ERB327726:ERC327726 FAX327726:FAY327726 FKT327726:FKU327726 FUP327726:FUQ327726 GEL327726:GEM327726 GOH327726:GOI327726 GYD327726:GYE327726 HHZ327726:HIA327726 HRV327726:HRW327726 IBR327726:IBS327726 ILN327726:ILO327726 IVJ327726:IVK327726 JFF327726:JFG327726 JPB327726:JPC327726 JYX327726:JYY327726 KIT327726:KIU327726 KSP327726:KSQ327726 LCL327726:LCM327726 LMH327726:LMI327726 LWD327726:LWE327726 MFZ327726:MGA327726 MPV327726:MPW327726 MZR327726:MZS327726 NJN327726:NJO327726 NTJ327726:NTK327726 ODF327726:ODG327726 ONB327726:ONC327726 OWX327726:OWY327726 PGT327726:PGU327726 PQP327726:PQQ327726 QAL327726:QAM327726 QKH327726:QKI327726 QUD327726:QUE327726 RDZ327726:REA327726 RNV327726:RNW327726 RXR327726:RXS327726 SHN327726:SHO327726 SRJ327726:SRK327726 TBF327726:TBG327726 TLB327726:TLC327726 TUX327726:TUY327726 UET327726:UEU327726 UOP327726:UOQ327726 UYL327726:UYM327726 VIH327726:VII327726 VSD327726:VSE327726 WBZ327726:WCA327726 WLV327726:WLW327726 WVR327726:WVS327726 J393262:K393262 JF393262:JG393262 TB393262:TC393262 ACX393262:ACY393262 AMT393262:AMU393262 AWP393262:AWQ393262 BGL393262:BGM393262 BQH393262:BQI393262 CAD393262:CAE393262 CJZ393262:CKA393262 CTV393262:CTW393262 DDR393262:DDS393262 DNN393262:DNO393262 DXJ393262:DXK393262 EHF393262:EHG393262 ERB393262:ERC393262 FAX393262:FAY393262 FKT393262:FKU393262 FUP393262:FUQ393262 GEL393262:GEM393262 GOH393262:GOI393262 GYD393262:GYE393262 HHZ393262:HIA393262 HRV393262:HRW393262 IBR393262:IBS393262 ILN393262:ILO393262 IVJ393262:IVK393262 JFF393262:JFG393262 JPB393262:JPC393262 JYX393262:JYY393262 KIT393262:KIU393262 KSP393262:KSQ393262 LCL393262:LCM393262 LMH393262:LMI393262 LWD393262:LWE393262 MFZ393262:MGA393262 MPV393262:MPW393262 MZR393262:MZS393262 NJN393262:NJO393262 NTJ393262:NTK393262 ODF393262:ODG393262 ONB393262:ONC393262 OWX393262:OWY393262 PGT393262:PGU393262 PQP393262:PQQ393262 QAL393262:QAM393262 QKH393262:QKI393262 QUD393262:QUE393262 RDZ393262:REA393262 RNV393262:RNW393262 RXR393262:RXS393262 SHN393262:SHO393262 SRJ393262:SRK393262 TBF393262:TBG393262 TLB393262:TLC393262 TUX393262:TUY393262 UET393262:UEU393262 UOP393262:UOQ393262 UYL393262:UYM393262 VIH393262:VII393262 VSD393262:VSE393262 WBZ393262:WCA393262 WLV393262:WLW393262 WVR393262:WVS393262 J458798:K458798 JF458798:JG458798 TB458798:TC458798 ACX458798:ACY458798 AMT458798:AMU458798 AWP458798:AWQ458798 BGL458798:BGM458798 BQH458798:BQI458798 CAD458798:CAE458798 CJZ458798:CKA458798 CTV458798:CTW458798 DDR458798:DDS458798 DNN458798:DNO458798 DXJ458798:DXK458798 EHF458798:EHG458798 ERB458798:ERC458798 FAX458798:FAY458798 FKT458798:FKU458798 FUP458798:FUQ458798 GEL458798:GEM458798 GOH458798:GOI458798 GYD458798:GYE458798 HHZ458798:HIA458798 HRV458798:HRW458798 IBR458798:IBS458798 ILN458798:ILO458798 IVJ458798:IVK458798 JFF458798:JFG458798 JPB458798:JPC458798 JYX458798:JYY458798 KIT458798:KIU458798 KSP458798:KSQ458798 LCL458798:LCM458798 LMH458798:LMI458798 LWD458798:LWE458798 MFZ458798:MGA458798 MPV458798:MPW458798 MZR458798:MZS458798 NJN458798:NJO458798 NTJ458798:NTK458798 ODF458798:ODG458798 ONB458798:ONC458798 OWX458798:OWY458798 PGT458798:PGU458798 PQP458798:PQQ458798 QAL458798:QAM458798 QKH458798:QKI458798 QUD458798:QUE458798 RDZ458798:REA458798 RNV458798:RNW458798 RXR458798:RXS458798 SHN458798:SHO458798 SRJ458798:SRK458798 TBF458798:TBG458798 TLB458798:TLC458798 TUX458798:TUY458798 UET458798:UEU458798 UOP458798:UOQ458798 UYL458798:UYM458798 VIH458798:VII458798 VSD458798:VSE458798 WBZ458798:WCA458798 WLV458798:WLW458798 WVR458798:WVS458798 J524334:K524334 JF524334:JG524334 TB524334:TC524334 ACX524334:ACY524334 AMT524334:AMU524334 AWP524334:AWQ524334 BGL524334:BGM524334 BQH524334:BQI524334 CAD524334:CAE524334 CJZ524334:CKA524334 CTV524334:CTW524334 DDR524334:DDS524334 DNN524334:DNO524334 DXJ524334:DXK524334 EHF524334:EHG524334 ERB524334:ERC524334 FAX524334:FAY524334 FKT524334:FKU524334 FUP524334:FUQ524334 GEL524334:GEM524334 GOH524334:GOI524334 GYD524334:GYE524334 HHZ524334:HIA524334 HRV524334:HRW524334 IBR524334:IBS524334 ILN524334:ILO524334 IVJ524334:IVK524334 JFF524334:JFG524334 JPB524334:JPC524334 JYX524334:JYY524334 KIT524334:KIU524334 KSP524334:KSQ524334 LCL524334:LCM524334 LMH524334:LMI524334 LWD524334:LWE524334 MFZ524334:MGA524334 MPV524334:MPW524334 MZR524334:MZS524334 NJN524334:NJO524334 NTJ524334:NTK524334 ODF524334:ODG524334 ONB524334:ONC524334 OWX524334:OWY524334 PGT524334:PGU524334 PQP524334:PQQ524334 QAL524334:QAM524334 QKH524334:QKI524334 QUD524334:QUE524334 RDZ524334:REA524334 RNV524334:RNW524334 RXR524334:RXS524334 SHN524334:SHO524334 SRJ524334:SRK524334 TBF524334:TBG524334 TLB524334:TLC524334 TUX524334:TUY524334 UET524334:UEU524334 UOP524334:UOQ524334 UYL524334:UYM524334 VIH524334:VII524334 VSD524334:VSE524334 WBZ524334:WCA524334 WLV524334:WLW524334 WVR524334:WVS524334 J589870:K589870 JF589870:JG589870 TB589870:TC589870 ACX589870:ACY589870 AMT589870:AMU589870 AWP589870:AWQ589870 BGL589870:BGM589870 BQH589870:BQI589870 CAD589870:CAE589870 CJZ589870:CKA589870 CTV589870:CTW589870 DDR589870:DDS589870 DNN589870:DNO589870 DXJ589870:DXK589870 EHF589870:EHG589870 ERB589870:ERC589870 FAX589870:FAY589870 FKT589870:FKU589870 FUP589870:FUQ589870 GEL589870:GEM589870 GOH589870:GOI589870 GYD589870:GYE589870 HHZ589870:HIA589870 HRV589870:HRW589870 IBR589870:IBS589870 ILN589870:ILO589870 IVJ589870:IVK589870 JFF589870:JFG589870 JPB589870:JPC589870 JYX589870:JYY589870 KIT589870:KIU589870 KSP589870:KSQ589870 LCL589870:LCM589870 LMH589870:LMI589870 LWD589870:LWE589870 MFZ589870:MGA589870 MPV589870:MPW589870 MZR589870:MZS589870 NJN589870:NJO589870 NTJ589870:NTK589870 ODF589870:ODG589870 ONB589870:ONC589870 OWX589870:OWY589870 PGT589870:PGU589870 PQP589870:PQQ589870 QAL589870:QAM589870 QKH589870:QKI589870 QUD589870:QUE589870 RDZ589870:REA589870 RNV589870:RNW589870 RXR589870:RXS589870 SHN589870:SHO589870 SRJ589870:SRK589870 TBF589870:TBG589870 TLB589870:TLC589870 TUX589870:TUY589870 UET589870:UEU589870 UOP589870:UOQ589870 UYL589870:UYM589870 VIH589870:VII589870 VSD589870:VSE589870 WBZ589870:WCA589870 WLV589870:WLW589870 WVR589870:WVS589870 J655406:K655406 JF655406:JG655406 TB655406:TC655406 ACX655406:ACY655406 AMT655406:AMU655406 AWP655406:AWQ655406 BGL655406:BGM655406 BQH655406:BQI655406 CAD655406:CAE655406 CJZ655406:CKA655406 CTV655406:CTW655406 DDR655406:DDS655406 DNN655406:DNO655406 DXJ655406:DXK655406 EHF655406:EHG655406 ERB655406:ERC655406 FAX655406:FAY655406 FKT655406:FKU655406 FUP655406:FUQ655406 GEL655406:GEM655406 GOH655406:GOI655406 GYD655406:GYE655406 HHZ655406:HIA655406 HRV655406:HRW655406 IBR655406:IBS655406 ILN655406:ILO655406 IVJ655406:IVK655406 JFF655406:JFG655406 JPB655406:JPC655406 JYX655406:JYY655406 KIT655406:KIU655406 KSP655406:KSQ655406 LCL655406:LCM655406 LMH655406:LMI655406 LWD655406:LWE655406 MFZ655406:MGA655406 MPV655406:MPW655406 MZR655406:MZS655406 NJN655406:NJO655406 NTJ655406:NTK655406 ODF655406:ODG655406 ONB655406:ONC655406 OWX655406:OWY655406 PGT655406:PGU655406 PQP655406:PQQ655406 QAL655406:QAM655406 QKH655406:QKI655406 QUD655406:QUE655406 RDZ655406:REA655406 RNV655406:RNW655406 RXR655406:RXS655406 SHN655406:SHO655406 SRJ655406:SRK655406 TBF655406:TBG655406 TLB655406:TLC655406 TUX655406:TUY655406 UET655406:UEU655406 UOP655406:UOQ655406 UYL655406:UYM655406 VIH655406:VII655406 VSD655406:VSE655406 WBZ655406:WCA655406 WLV655406:WLW655406 WVR655406:WVS655406 J720942:K720942 JF720942:JG720942 TB720942:TC720942 ACX720942:ACY720942 AMT720942:AMU720942 AWP720942:AWQ720942 BGL720942:BGM720942 BQH720942:BQI720942 CAD720942:CAE720942 CJZ720942:CKA720942 CTV720942:CTW720942 DDR720942:DDS720942 DNN720942:DNO720942 DXJ720942:DXK720942 EHF720942:EHG720942 ERB720942:ERC720942 FAX720942:FAY720942 FKT720942:FKU720942 FUP720942:FUQ720942 GEL720942:GEM720942 GOH720942:GOI720942 GYD720942:GYE720942 HHZ720942:HIA720942 HRV720942:HRW720942 IBR720942:IBS720942 ILN720942:ILO720942 IVJ720942:IVK720942 JFF720942:JFG720942 JPB720942:JPC720942 JYX720942:JYY720942 KIT720942:KIU720942 KSP720942:KSQ720942 LCL720942:LCM720942 LMH720942:LMI720942 LWD720942:LWE720942 MFZ720942:MGA720942 MPV720942:MPW720942 MZR720942:MZS720942 NJN720942:NJO720942 NTJ720942:NTK720942 ODF720942:ODG720942 ONB720942:ONC720942 OWX720942:OWY720942 PGT720942:PGU720942 PQP720942:PQQ720942 QAL720942:QAM720942 QKH720942:QKI720942 QUD720942:QUE720942 RDZ720942:REA720942 RNV720942:RNW720942 RXR720942:RXS720942 SHN720942:SHO720942 SRJ720942:SRK720942 TBF720942:TBG720942 TLB720942:TLC720942 TUX720942:TUY720942 UET720942:UEU720942 UOP720942:UOQ720942 UYL720942:UYM720942 VIH720942:VII720942 VSD720942:VSE720942 WBZ720942:WCA720942 WLV720942:WLW720942 WVR720942:WVS720942 J786478:K786478 JF786478:JG786478 TB786478:TC786478 ACX786478:ACY786478 AMT786478:AMU786478 AWP786478:AWQ786478 BGL786478:BGM786478 BQH786478:BQI786478 CAD786478:CAE786478 CJZ786478:CKA786478 CTV786478:CTW786478 DDR786478:DDS786478 DNN786478:DNO786478 DXJ786478:DXK786478 EHF786478:EHG786478 ERB786478:ERC786478 FAX786478:FAY786478 FKT786478:FKU786478 FUP786478:FUQ786478 GEL786478:GEM786478 GOH786478:GOI786478 GYD786478:GYE786478 HHZ786478:HIA786478 HRV786478:HRW786478 IBR786478:IBS786478 ILN786478:ILO786478 IVJ786478:IVK786478 JFF786478:JFG786478 JPB786478:JPC786478 JYX786478:JYY786478 KIT786478:KIU786478 KSP786478:KSQ786478 LCL786478:LCM786478 LMH786478:LMI786478 LWD786478:LWE786478 MFZ786478:MGA786478 MPV786478:MPW786478 MZR786478:MZS786478 NJN786478:NJO786478 NTJ786478:NTK786478 ODF786478:ODG786478 ONB786478:ONC786478 OWX786478:OWY786478 PGT786478:PGU786478 PQP786478:PQQ786478 QAL786478:QAM786478 QKH786478:QKI786478 QUD786478:QUE786478 RDZ786478:REA786478 RNV786478:RNW786478 RXR786478:RXS786478 SHN786478:SHO786478 SRJ786478:SRK786478 TBF786478:TBG786478 TLB786478:TLC786478 TUX786478:TUY786478 UET786478:UEU786478 UOP786478:UOQ786478 UYL786478:UYM786478 VIH786478:VII786478 VSD786478:VSE786478 WBZ786478:WCA786478 WLV786478:WLW786478 WVR786478:WVS786478 J852014:K852014 JF852014:JG852014 TB852014:TC852014 ACX852014:ACY852014 AMT852014:AMU852014 AWP852014:AWQ852014 BGL852014:BGM852014 BQH852014:BQI852014 CAD852014:CAE852014 CJZ852014:CKA852014 CTV852014:CTW852014 DDR852014:DDS852014 DNN852014:DNO852014 DXJ852014:DXK852014 EHF852014:EHG852014 ERB852014:ERC852014 FAX852014:FAY852014 FKT852014:FKU852014 FUP852014:FUQ852014 GEL852014:GEM852014 GOH852014:GOI852014 GYD852014:GYE852014 HHZ852014:HIA852014 HRV852014:HRW852014 IBR852014:IBS852014 ILN852014:ILO852014 IVJ852014:IVK852014 JFF852014:JFG852014 JPB852014:JPC852014 JYX852014:JYY852014 KIT852014:KIU852014 KSP852014:KSQ852014 LCL852014:LCM852014 LMH852014:LMI852014 LWD852014:LWE852014 MFZ852014:MGA852014 MPV852014:MPW852014 MZR852014:MZS852014 NJN852014:NJO852014 NTJ852014:NTK852014 ODF852014:ODG852014 ONB852014:ONC852014 OWX852014:OWY852014 PGT852014:PGU852014 PQP852014:PQQ852014 QAL852014:QAM852014 QKH852014:QKI852014 QUD852014:QUE852014 RDZ852014:REA852014 RNV852014:RNW852014 RXR852014:RXS852014 SHN852014:SHO852014 SRJ852014:SRK852014 TBF852014:TBG852014 TLB852014:TLC852014 TUX852014:TUY852014 UET852014:UEU852014 UOP852014:UOQ852014 UYL852014:UYM852014 VIH852014:VII852014 VSD852014:VSE852014 WBZ852014:WCA852014 WLV852014:WLW852014 WVR852014:WVS852014 J917550:K917550 JF917550:JG917550 TB917550:TC917550 ACX917550:ACY917550 AMT917550:AMU917550 AWP917550:AWQ917550 BGL917550:BGM917550 BQH917550:BQI917550 CAD917550:CAE917550 CJZ917550:CKA917550 CTV917550:CTW917550 DDR917550:DDS917550 DNN917550:DNO917550 DXJ917550:DXK917550 EHF917550:EHG917550 ERB917550:ERC917550 FAX917550:FAY917550 FKT917550:FKU917550 FUP917550:FUQ917550 GEL917550:GEM917550 GOH917550:GOI917550 GYD917550:GYE917550 HHZ917550:HIA917550 HRV917550:HRW917550 IBR917550:IBS917550 ILN917550:ILO917550 IVJ917550:IVK917550 JFF917550:JFG917550 JPB917550:JPC917550 JYX917550:JYY917550 KIT917550:KIU917550 KSP917550:KSQ917550 LCL917550:LCM917550 LMH917550:LMI917550 LWD917550:LWE917550 MFZ917550:MGA917550 MPV917550:MPW917550 MZR917550:MZS917550 NJN917550:NJO917550 NTJ917550:NTK917550 ODF917550:ODG917550 ONB917550:ONC917550 OWX917550:OWY917550 PGT917550:PGU917550 PQP917550:PQQ917550 QAL917550:QAM917550 QKH917550:QKI917550 QUD917550:QUE917550 RDZ917550:REA917550 RNV917550:RNW917550 RXR917550:RXS917550 SHN917550:SHO917550 SRJ917550:SRK917550 TBF917550:TBG917550 TLB917550:TLC917550 TUX917550:TUY917550 UET917550:UEU917550 UOP917550:UOQ917550 UYL917550:UYM917550 VIH917550:VII917550 VSD917550:VSE917550 WBZ917550:WCA917550 WLV917550:WLW917550 WVR917550:WVS917550 J983086:K983086 JF983086:JG983086 TB983086:TC983086 ACX983086:ACY983086 AMT983086:AMU983086 AWP983086:AWQ983086 BGL983086:BGM983086 BQH983086:BQI983086 CAD983086:CAE983086 CJZ983086:CKA983086 CTV983086:CTW983086 DDR983086:DDS983086 DNN983086:DNO983086 DXJ983086:DXK983086 EHF983086:EHG983086 ERB983086:ERC983086 FAX983086:FAY983086 FKT983086:FKU983086 FUP983086:FUQ983086 GEL983086:GEM983086 GOH983086:GOI983086 GYD983086:GYE983086 HHZ983086:HIA983086 HRV983086:HRW983086 IBR983086:IBS983086 ILN983086:ILO983086 IVJ983086:IVK983086 JFF983086:JFG983086 JPB983086:JPC983086 JYX983086:JYY983086 KIT983086:KIU983086 KSP983086:KSQ983086 LCL983086:LCM983086 LMH983086:LMI983086 LWD983086:LWE983086 MFZ983086:MGA983086 MPV983086:MPW983086 MZR983086:MZS983086 NJN983086:NJO983086 NTJ983086:NTK983086 ODF983086:ODG983086 ONB983086:ONC983086 OWX983086:OWY983086 PGT983086:PGU983086 PQP983086:PQQ983086 QAL983086:QAM983086 QKH983086:QKI983086 QUD983086:QUE983086 RDZ983086:REA983086 RNV983086:RNW983086 RXR983086:RXS983086 SHN983086:SHO983086 SRJ983086:SRK983086 TBF983086:TBG983086 TLB983086:TLC983086 TUX983086:TUY983086 UET983086:UEU983086 UOP983086:UOQ983086 UYL983086:UYM983086 VIH983086:VII983086 VSD983086:VSE983086 WBZ983086:WCA983086 WLV983086:WLW983086 WVR983086:WVS983086"/>
    <dataValidation allowBlank="1" showInputMessage="1" showErrorMessage="1" prompt="datum se může vložit společným zmáčknutím Ctrl a ; (středníku)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/>
    <dataValidation type="list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$P$113:$P$125</formula1>
    </dataValidation>
    <dataValidation type="list" showInputMessage="1" showErrorMessage="1" sqref="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 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">
      <formula1>$B$69:$B$84</formula1>
    </dataValidation>
    <dataValidation type="list" allowBlank="1" showInputMessage="1" showErrorMessage="1" sqref="C41:E41 IY41:JA41 SU41:SW41 ACQ41:ACS41 AMM41:AMO41 AWI41:AWK41 BGE41:BGG41 BQA41:BQC41 BZW41:BZY41 CJS41:CJU41 CTO41:CTQ41 DDK41:DDM41 DNG41:DNI41 DXC41:DXE41 EGY41:EHA41 EQU41:EQW41 FAQ41:FAS41 FKM41:FKO41 FUI41:FUK41 GEE41:GEG41 GOA41:GOC41 GXW41:GXY41 HHS41:HHU41 HRO41:HRQ41 IBK41:IBM41 ILG41:ILI41 IVC41:IVE41 JEY41:JFA41 JOU41:JOW41 JYQ41:JYS41 KIM41:KIO41 KSI41:KSK41 LCE41:LCG41 LMA41:LMC41 LVW41:LVY41 MFS41:MFU41 MPO41:MPQ41 MZK41:MZM41 NJG41:NJI41 NTC41:NTE41 OCY41:ODA41 OMU41:OMW41 OWQ41:OWS41 PGM41:PGO41 PQI41:PQK41 QAE41:QAG41 QKA41:QKC41 QTW41:QTY41 RDS41:RDU41 RNO41:RNQ41 RXK41:RXM41 SHG41:SHI41 SRC41:SRE41 TAY41:TBA41 TKU41:TKW41 TUQ41:TUS41 UEM41:UEO41 UOI41:UOK41 UYE41:UYG41 VIA41:VIC41 VRW41:VRY41 WBS41:WBU41 WLO41:WLQ41 WVK41:WVM41 C65577:E65577 IY65577:JA65577 SU65577:SW65577 ACQ65577:ACS65577 AMM65577:AMO65577 AWI65577:AWK65577 BGE65577:BGG65577 BQA65577:BQC65577 BZW65577:BZY65577 CJS65577:CJU65577 CTO65577:CTQ65577 DDK65577:DDM65577 DNG65577:DNI65577 DXC65577:DXE65577 EGY65577:EHA65577 EQU65577:EQW65577 FAQ65577:FAS65577 FKM65577:FKO65577 FUI65577:FUK65577 GEE65577:GEG65577 GOA65577:GOC65577 GXW65577:GXY65577 HHS65577:HHU65577 HRO65577:HRQ65577 IBK65577:IBM65577 ILG65577:ILI65577 IVC65577:IVE65577 JEY65577:JFA65577 JOU65577:JOW65577 JYQ65577:JYS65577 KIM65577:KIO65577 KSI65577:KSK65577 LCE65577:LCG65577 LMA65577:LMC65577 LVW65577:LVY65577 MFS65577:MFU65577 MPO65577:MPQ65577 MZK65577:MZM65577 NJG65577:NJI65577 NTC65577:NTE65577 OCY65577:ODA65577 OMU65577:OMW65577 OWQ65577:OWS65577 PGM65577:PGO65577 PQI65577:PQK65577 QAE65577:QAG65577 QKA65577:QKC65577 QTW65577:QTY65577 RDS65577:RDU65577 RNO65577:RNQ65577 RXK65577:RXM65577 SHG65577:SHI65577 SRC65577:SRE65577 TAY65577:TBA65577 TKU65577:TKW65577 TUQ65577:TUS65577 UEM65577:UEO65577 UOI65577:UOK65577 UYE65577:UYG65577 VIA65577:VIC65577 VRW65577:VRY65577 WBS65577:WBU65577 WLO65577:WLQ65577 WVK65577:WVM65577 C131113:E131113 IY131113:JA131113 SU131113:SW131113 ACQ131113:ACS131113 AMM131113:AMO131113 AWI131113:AWK131113 BGE131113:BGG131113 BQA131113:BQC131113 BZW131113:BZY131113 CJS131113:CJU131113 CTO131113:CTQ131113 DDK131113:DDM131113 DNG131113:DNI131113 DXC131113:DXE131113 EGY131113:EHA131113 EQU131113:EQW131113 FAQ131113:FAS131113 FKM131113:FKO131113 FUI131113:FUK131113 GEE131113:GEG131113 GOA131113:GOC131113 GXW131113:GXY131113 HHS131113:HHU131113 HRO131113:HRQ131113 IBK131113:IBM131113 ILG131113:ILI131113 IVC131113:IVE131113 JEY131113:JFA131113 JOU131113:JOW131113 JYQ131113:JYS131113 KIM131113:KIO131113 KSI131113:KSK131113 LCE131113:LCG131113 LMA131113:LMC131113 LVW131113:LVY131113 MFS131113:MFU131113 MPO131113:MPQ131113 MZK131113:MZM131113 NJG131113:NJI131113 NTC131113:NTE131113 OCY131113:ODA131113 OMU131113:OMW131113 OWQ131113:OWS131113 PGM131113:PGO131113 PQI131113:PQK131113 QAE131113:QAG131113 QKA131113:QKC131113 QTW131113:QTY131113 RDS131113:RDU131113 RNO131113:RNQ131113 RXK131113:RXM131113 SHG131113:SHI131113 SRC131113:SRE131113 TAY131113:TBA131113 TKU131113:TKW131113 TUQ131113:TUS131113 UEM131113:UEO131113 UOI131113:UOK131113 UYE131113:UYG131113 VIA131113:VIC131113 VRW131113:VRY131113 WBS131113:WBU131113 WLO131113:WLQ131113 WVK131113:WVM131113 C196649:E196649 IY196649:JA196649 SU196649:SW196649 ACQ196649:ACS196649 AMM196649:AMO196649 AWI196649:AWK196649 BGE196649:BGG196649 BQA196649:BQC196649 BZW196649:BZY196649 CJS196649:CJU196649 CTO196649:CTQ196649 DDK196649:DDM196649 DNG196649:DNI196649 DXC196649:DXE196649 EGY196649:EHA196649 EQU196649:EQW196649 FAQ196649:FAS196649 FKM196649:FKO196649 FUI196649:FUK196649 GEE196649:GEG196649 GOA196649:GOC196649 GXW196649:GXY196649 HHS196649:HHU196649 HRO196649:HRQ196649 IBK196649:IBM196649 ILG196649:ILI196649 IVC196649:IVE196649 JEY196649:JFA196649 JOU196649:JOW196649 JYQ196649:JYS196649 KIM196649:KIO196649 KSI196649:KSK196649 LCE196649:LCG196649 LMA196649:LMC196649 LVW196649:LVY196649 MFS196649:MFU196649 MPO196649:MPQ196649 MZK196649:MZM196649 NJG196649:NJI196649 NTC196649:NTE196649 OCY196649:ODA196649 OMU196649:OMW196649 OWQ196649:OWS196649 PGM196649:PGO196649 PQI196649:PQK196649 QAE196649:QAG196649 QKA196649:QKC196649 QTW196649:QTY196649 RDS196649:RDU196649 RNO196649:RNQ196649 RXK196649:RXM196649 SHG196649:SHI196649 SRC196649:SRE196649 TAY196649:TBA196649 TKU196649:TKW196649 TUQ196649:TUS196649 UEM196649:UEO196649 UOI196649:UOK196649 UYE196649:UYG196649 VIA196649:VIC196649 VRW196649:VRY196649 WBS196649:WBU196649 WLO196649:WLQ196649 WVK196649:WVM196649 C262185:E262185 IY262185:JA262185 SU262185:SW262185 ACQ262185:ACS262185 AMM262185:AMO262185 AWI262185:AWK262185 BGE262185:BGG262185 BQA262185:BQC262185 BZW262185:BZY262185 CJS262185:CJU262185 CTO262185:CTQ262185 DDK262185:DDM262185 DNG262185:DNI262185 DXC262185:DXE262185 EGY262185:EHA262185 EQU262185:EQW262185 FAQ262185:FAS262185 FKM262185:FKO262185 FUI262185:FUK262185 GEE262185:GEG262185 GOA262185:GOC262185 GXW262185:GXY262185 HHS262185:HHU262185 HRO262185:HRQ262185 IBK262185:IBM262185 ILG262185:ILI262185 IVC262185:IVE262185 JEY262185:JFA262185 JOU262185:JOW262185 JYQ262185:JYS262185 KIM262185:KIO262185 KSI262185:KSK262185 LCE262185:LCG262185 LMA262185:LMC262185 LVW262185:LVY262185 MFS262185:MFU262185 MPO262185:MPQ262185 MZK262185:MZM262185 NJG262185:NJI262185 NTC262185:NTE262185 OCY262185:ODA262185 OMU262185:OMW262185 OWQ262185:OWS262185 PGM262185:PGO262185 PQI262185:PQK262185 QAE262185:QAG262185 QKA262185:QKC262185 QTW262185:QTY262185 RDS262185:RDU262185 RNO262185:RNQ262185 RXK262185:RXM262185 SHG262185:SHI262185 SRC262185:SRE262185 TAY262185:TBA262185 TKU262185:TKW262185 TUQ262185:TUS262185 UEM262185:UEO262185 UOI262185:UOK262185 UYE262185:UYG262185 VIA262185:VIC262185 VRW262185:VRY262185 WBS262185:WBU262185 WLO262185:WLQ262185 WVK262185:WVM262185 C327721:E327721 IY327721:JA327721 SU327721:SW327721 ACQ327721:ACS327721 AMM327721:AMO327721 AWI327721:AWK327721 BGE327721:BGG327721 BQA327721:BQC327721 BZW327721:BZY327721 CJS327721:CJU327721 CTO327721:CTQ327721 DDK327721:DDM327721 DNG327721:DNI327721 DXC327721:DXE327721 EGY327721:EHA327721 EQU327721:EQW327721 FAQ327721:FAS327721 FKM327721:FKO327721 FUI327721:FUK327721 GEE327721:GEG327721 GOA327721:GOC327721 GXW327721:GXY327721 HHS327721:HHU327721 HRO327721:HRQ327721 IBK327721:IBM327721 ILG327721:ILI327721 IVC327721:IVE327721 JEY327721:JFA327721 JOU327721:JOW327721 JYQ327721:JYS327721 KIM327721:KIO327721 KSI327721:KSK327721 LCE327721:LCG327721 LMA327721:LMC327721 LVW327721:LVY327721 MFS327721:MFU327721 MPO327721:MPQ327721 MZK327721:MZM327721 NJG327721:NJI327721 NTC327721:NTE327721 OCY327721:ODA327721 OMU327721:OMW327721 OWQ327721:OWS327721 PGM327721:PGO327721 PQI327721:PQK327721 QAE327721:QAG327721 QKA327721:QKC327721 QTW327721:QTY327721 RDS327721:RDU327721 RNO327721:RNQ327721 RXK327721:RXM327721 SHG327721:SHI327721 SRC327721:SRE327721 TAY327721:TBA327721 TKU327721:TKW327721 TUQ327721:TUS327721 UEM327721:UEO327721 UOI327721:UOK327721 UYE327721:UYG327721 VIA327721:VIC327721 VRW327721:VRY327721 WBS327721:WBU327721 WLO327721:WLQ327721 WVK327721:WVM327721 C393257:E393257 IY393257:JA393257 SU393257:SW393257 ACQ393257:ACS393257 AMM393257:AMO393257 AWI393257:AWK393257 BGE393257:BGG393257 BQA393257:BQC393257 BZW393257:BZY393257 CJS393257:CJU393257 CTO393257:CTQ393257 DDK393257:DDM393257 DNG393257:DNI393257 DXC393257:DXE393257 EGY393257:EHA393257 EQU393257:EQW393257 FAQ393257:FAS393257 FKM393257:FKO393257 FUI393257:FUK393257 GEE393257:GEG393257 GOA393257:GOC393257 GXW393257:GXY393257 HHS393257:HHU393257 HRO393257:HRQ393257 IBK393257:IBM393257 ILG393257:ILI393257 IVC393257:IVE393257 JEY393257:JFA393257 JOU393257:JOW393257 JYQ393257:JYS393257 KIM393257:KIO393257 KSI393257:KSK393257 LCE393257:LCG393257 LMA393257:LMC393257 LVW393257:LVY393257 MFS393257:MFU393257 MPO393257:MPQ393257 MZK393257:MZM393257 NJG393257:NJI393257 NTC393257:NTE393257 OCY393257:ODA393257 OMU393257:OMW393257 OWQ393257:OWS393257 PGM393257:PGO393257 PQI393257:PQK393257 QAE393257:QAG393257 QKA393257:QKC393257 QTW393257:QTY393257 RDS393257:RDU393257 RNO393257:RNQ393257 RXK393257:RXM393257 SHG393257:SHI393257 SRC393257:SRE393257 TAY393257:TBA393257 TKU393257:TKW393257 TUQ393257:TUS393257 UEM393257:UEO393257 UOI393257:UOK393257 UYE393257:UYG393257 VIA393257:VIC393257 VRW393257:VRY393257 WBS393257:WBU393257 WLO393257:WLQ393257 WVK393257:WVM393257 C458793:E458793 IY458793:JA458793 SU458793:SW458793 ACQ458793:ACS458793 AMM458793:AMO458793 AWI458793:AWK458793 BGE458793:BGG458793 BQA458793:BQC458793 BZW458793:BZY458793 CJS458793:CJU458793 CTO458793:CTQ458793 DDK458793:DDM458793 DNG458793:DNI458793 DXC458793:DXE458793 EGY458793:EHA458793 EQU458793:EQW458793 FAQ458793:FAS458793 FKM458793:FKO458793 FUI458793:FUK458793 GEE458793:GEG458793 GOA458793:GOC458793 GXW458793:GXY458793 HHS458793:HHU458793 HRO458793:HRQ458793 IBK458793:IBM458793 ILG458793:ILI458793 IVC458793:IVE458793 JEY458793:JFA458793 JOU458793:JOW458793 JYQ458793:JYS458793 KIM458793:KIO458793 KSI458793:KSK458793 LCE458793:LCG458793 LMA458793:LMC458793 LVW458793:LVY458793 MFS458793:MFU458793 MPO458793:MPQ458793 MZK458793:MZM458793 NJG458793:NJI458793 NTC458793:NTE458793 OCY458793:ODA458793 OMU458793:OMW458793 OWQ458793:OWS458793 PGM458793:PGO458793 PQI458793:PQK458793 QAE458793:QAG458793 QKA458793:QKC458793 QTW458793:QTY458793 RDS458793:RDU458793 RNO458793:RNQ458793 RXK458793:RXM458793 SHG458793:SHI458793 SRC458793:SRE458793 TAY458793:TBA458793 TKU458793:TKW458793 TUQ458793:TUS458793 UEM458793:UEO458793 UOI458793:UOK458793 UYE458793:UYG458793 VIA458793:VIC458793 VRW458793:VRY458793 WBS458793:WBU458793 WLO458793:WLQ458793 WVK458793:WVM458793 C524329:E524329 IY524329:JA524329 SU524329:SW524329 ACQ524329:ACS524329 AMM524329:AMO524329 AWI524329:AWK524329 BGE524329:BGG524329 BQA524329:BQC524329 BZW524329:BZY524329 CJS524329:CJU524329 CTO524329:CTQ524329 DDK524329:DDM524329 DNG524329:DNI524329 DXC524329:DXE524329 EGY524329:EHA524329 EQU524329:EQW524329 FAQ524329:FAS524329 FKM524329:FKO524329 FUI524329:FUK524329 GEE524329:GEG524329 GOA524329:GOC524329 GXW524329:GXY524329 HHS524329:HHU524329 HRO524329:HRQ524329 IBK524329:IBM524329 ILG524329:ILI524329 IVC524329:IVE524329 JEY524329:JFA524329 JOU524329:JOW524329 JYQ524329:JYS524329 KIM524329:KIO524329 KSI524329:KSK524329 LCE524329:LCG524329 LMA524329:LMC524329 LVW524329:LVY524329 MFS524329:MFU524329 MPO524329:MPQ524329 MZK524329:MZM524329 NJG524329:NJI524329 NTC524329:NTE524329 OCY524329:ODA524329 OMU524329:OMW524329 OWQ524329:OWS524329 PGM524329:PGO524329 PQI524329:PQK524329 QAE524329:QAG524329 QKA524329:QKC524329 QTW524329:QTY524329 RDS524329:RDU524329 RNO524329:RNQ524329 RXK524329:RXM524329 SHG524329:SHI524329 SRC524329:SRE524329 TAY524329:TBA524329 TKU524329:TKW524329 TUQ524329:TUS524329 UEM524329:UEO524329 UOI524329:UOK524329 UYE524329:UYG524329 VIA524329:VIC524329 VRW524329:VRY524329 WBS524329:WBU524329 WLO524329:WLQ524329 WVK524329:WVM524329 C589865:E589865 IY589865:JA589865 SU589865:SW589865 ACQ589865:ACS589865 AMM589865:AMO589865 AWI589865:AWK589865 BGE589865:BGG589865 BQA589865:BQC589865 BZW589865:BZY589865 CJS589865:CJU589865 CTO589865:CTQ589865 DDK589865:DDM589865 DNG589865:DNI589865 DXC589865:DXE589865 EGY589865:EHA589865 EQU589865:EQW589865 FAQ589865:FAS589865 FKM589865:FKO589865 FUI589865:FUK589865 GEE589865:GEG589865 GOA589865:GOC589865 GXW589865:GXY589865 HHS589865:HHU589865 HRO589865:HRQ589865 IBK589865:IBM589865 ILG589865:ILI589865 IVC589865:IVE589865 JEY589865:JFA589865 JOU589865:JOW589865 JYQ589865:JYS589865 KIM589865:KIO589865 KSI589865:KSK589865 LCE589865:LCG589865 LMA589865:LMC589865 LVW589865:LVY589865 MFS589865:MFU589865 MPO589865:MPQ589865 MZK589865:MZM589865 NJG589865:NJI589865 NTC589865:NTE589865 OCY589865:ODA589865 OMU589865:OMW589865 OWQ589865:OWS589865 PGM589865:PGO589865 PQI589865:PQK589865 QAE589865:QAG589865 QKA589865:QKC589865 QTW589865:QTY589865 RDS589865:RDU589865 RNO589865:RNQ589865 RXK589865:RXM589865 SHG589865:SHI589865 SRC589865:SRE589865 TAY589865:TBA589865 TKU589865:TKW589865 TUQ589865:TUS589865 UEM589865:UEO589865 UOI589865:UOK589865 UYE589865:UYG589865 VIA589865:VIC589865 VRW589865:VRY589865 WBS589865:WBU589865 WLO589865:WLQ589865 WVK589865:WVM589865 C655401:E655401 IY655401:JA655401 SU655401:SW655401 ACQ655401:ACS655401 AMM655401:AMO655401 AWI655401:AWK655401 BGE655401:BGG655401 BQA655401:BQC655401 BZW655401:BZY655401 CJS655401:CJU655401 CTO655401:CTQ655401 DDK655401:DDM655401 DNG655401:DNI655401 DXC655401:DXE655401 EGY655401:EHA655401 EQU655401:EQW655401 FAQ655401:FAS655401 FKM655401:FKO655401 FUI655401:FUK655401 GEE655401:GEG655401 GOA655401:GOC655401 GXW655401:GXY655401 HHS655401:HHU655401 HRO655401:HRQ655401 IBK655401:IBM655401 ILG655401:ILI655401 IVC655401:IVE655401 JEY655401:JFA655401 JOU655401:JOW655401 JYQ655401:JYS655401 KIM655401:KIO655401 KSI655401:KSK655401 LCE655401:LCG655401 LMA655401:LMC655401 LVW655401:LVY655401 MFS655401:MFU655401 MPO655401:MPQ655401 MZK655401:MZM655401 NJG655401:NJI655401 NTC655401:NTE655401 OCY655401:ODA655401 OMU655401:OMW655401 OWQ655401:OWS655401 PGM655401:PGO655401 PQI655401:PQK655401 QAE655401:QAG655401 QKA655401:QKC655401 QTW655401:QTY655401 RDS655401:RDU655401 RNO655401:RNQ655401 RXK655401:RXM655401 SHG655401:SHI655401 SRC655401:SRE655401 TAY655401:TBA655401 TKU655401:TKW655401 TUQ655401:TUS655401 UEM655401:UEO655401 UOI655401:UOK655401 UYE655401:UYG655401 VIA655401:VIC655401 VRW655401:VRY655401 WBS655401:WBU655401 WLO655401:WLQ655401 WVK655401:WVM655401 C720937:E720937 IY720937:JA720937 SU720937:SW720937 ACQ720937:ACS720937 AMM720937:AMO720937 AWI720937:AWK720937 BGE720937:BGG720937 BQA720937:BQC720937 BZW720937:BZY720937 CJS720937:CJU720937 CTO720937:CTQ720937 DDK720937:DDM720937 DNG720937:DNI720937 DXC720937:DXE720937 EGY720937:EHA720937 EQU720937:EQW720937 FAQ720937:FAS720937 FKM720937:FKO720937 FUI720937:FUK720937 GEE720937:GEG720937 GOA720937:GOC720937 GXW720937:GXY720937 HHS720937:HHU720937 HRO720937:HRQ720937 IBK720937:IBM720937 ILG720937:ILI720937 IVC720937:IVE720937 JEY720937:JFA720937 JOU720937:JOW720937 JYQ720937:JYS720937 KIM720937:KIO720937 KSI720937:KSK720937 LCE720937:LCG720937 LMA720937:LMC720937 LVW720937:LVY720937 MFS720937:MFU720937 MPO720937:MPQ720937 MZK720937:MZM720937 NJG720937:NJI720937 NTC720937:NTE720937 OCY720937:ODA720937 OMU720937:OMW720937 OWQ720937:OWS720937 PGM720937:PGO720937 PQI720937:PQK720937 QAE720937:QAG720937 QKA720937:QKC720937 QTW720937:QTY720937 RDS720937:RDU720937 RNO720937:RNQ720937 RXK720937:RXM720937 SHG720937:SHI720937 SRC720937:SRE720937 TAY720937:TBA720937 TKU720937:TKW720937 TUQ720937:TUS720937 UEM720937:UEO720937 UOI720937:UOK720937 UYE720937:UYG720937 VIA720937:VIC720937 VRW720937:VRY720937 WBS720937:WBU720937 WLO720937:WLQ720937 WVK720937:WVM720937 C786473:E786473 IY786473:JA786473 SU786473:SW786473 ACQ786473:ACS786473 AMM786473:AMO786473 AWI786473:AWK786473 BGE786473:BGG786473 BQA786473:BQC786473 BZW786473:BZY786473 CJS786473:CJU786473 CTO786473:CTQ786473 DDK786473:DDM786473 DNG786473:DNI786473 DXC786473:DXE786473 EGY786473:EHA786473 EQU786473:EQW786473 FAQ786473:FAS786473 FKM786473:FKO786473 FUI786473:FUK786473 GEE786473:GEG786473 GOA786473:GOC786473 GXW786473:GXY786473 HHS786473:HHU786473 HRO786473:HRQ786473 IBK786473:IBM786473 ILG786473:ILI786473 IVC786473:IVE786473 JEY786473:JFA786473 JOU786473:JOW786473 JYQ786473:JYS786473 KIM786473:KIO786473 KSI786473:KSK786473 LCE786473:LCG786473 LMA786473:LMC786473 LVW786473:LVY786473 MFS786473:MFU786473 MPO786473:MPQ786473 MZK786473:MZM786473 NJG786473:NJI786473 NTC786473:NTE786473 OCY786473:ODA786473 OMU786473:OMW786473 OWQ786473:OWS786473 PGM786473:PGO786473 PQI786473:PQK786473 QAE786473:QAG786473 QKA786473:QKC786473 QTW786473:QTY786473 RDS786473:RDU786473 RNO786473:RNQ786473 RXK786473:RXM786473 SHG786473:SHI786473 SRC786473:SRE786473 TAY786473:TBA786473 TKU786473:TKW786473 TUQ786473:TUS786473 UEM786473:UEO786473 UOI786473:UOK786473 UYE786473:UYG786473 VIA786473:VIC786473 VRW786473:VRY786473 WBS786473:WBU786473 WLO786473:WLQ786473 WVK786473:WVM786473 C852009:E852009 IY852009:JA852009 SU852009:SW852009 ACQ852009:ACS852009 AMM852009:AMO852009 AWI852009:AWK852009 BGE852009:BGG852009 BQA852009:BQC852009 BZW852009:BZY852009 CJS852009:CJU852009 CTO852009:CTQ852009 DDK852009:DDM852009 DNG852009:DNI852009 DXC852009:DXE852009 EGY852009:EHA852009 EQU852009:EQW852009 FAQ852009:FAS852009 FKM852009:FKO852009 FUI852009:FUK852009 GEE852009:GEG852009 GOA852009:GOC852009 GXW852009:GXY852009 HHS852009:HHU852009 HRO852009:HRQ852009 IBK852009:IBM852009 ILG852009:ILI852009 IVC852009:IVE852009 JEY852009:JFA852009 JOU852009:JOW852009 JYQ852009:JYS852009 KIM852009:KIO852009 KSI852009:KSK852009 LCE852009:LCG852009 LMA852009:LMC852009 LVW852009:LVY852009 MFS852009:MFU852009 MPO852009:MPQ852009 MZK852009:MZM852009 NJG852009:NJI852009 NTC852009:NTE852009 OCY852009:ODA852009 OMU852009:OMW852009 OWQ852009:OWS852009 PGM852009:PGO852009 PQI852009:PQK852009 QAE852009:QAG852009 QKA852009:QKC852009 QTW852009:QTY852009 RDS852009:RDU852009 RNO852009:RNQ852009 RXK852009:RXM852009 SHG852009:SHI852009 SRC852009:SRE852009 TAY852009:TBA852009 TKU852009:TKW852009 TUQ852009:TUS852009 UEM852009:UEO852009 UOI852009:UOK852009 UYE852009:UYG852009 VIA852009:VIC852009 VRW852009:VRY852009 WBS852009:WBU852009 WLO852009:WLQ852009 WVK852009:WVM852009 C917545:E917545 IY917545:JA917545 SU917545:SW917545 ACQ917545:ACS917545 AMM917545:AMO917545 AWI917545:AWK917545 BGE917545:BGG917545 BQA917545:BQC917545 BZW917545:BZY917545 CJS917545:CJU917545 CTO917545:CTQ917545 DDK917545:DDM917545 DNG917545:DNI917545 DXC917545:DXE917545 EGY917545:EHA917545 EQU917545:EQW917545 FAQ917545:FAS917545 FKM917545:FKO917545 FUI917545:FUK917545 GEE917545:GEG917545 GOA917545:GOC917545 GXW917545:GXY917545 HHS917545:HHU917545 HRO917545:HRQ917545 IBK917545:IBM917545 ILG917545:ILI917545 IVC917545:IVE917545 JEY917545:JFA917545 JOU917545:JOW917545 JYQ917545:JYS917545 KIM917545:KIO917545 KSI917545:KSK917545 LCE917545:LCG917545 LMA917545:LMC917545 LVW917545:LVY917545 MFS917545:MFU917545 MPO917545:MPQ917545 MZK917545:MZM917545 NJG917545:NJI917545 NTC917545:NTE917545 OCY917545:ODA917545 OMU917545:OMW917545 OWQ917545:OWS917545 PGM917545:PGO917545 PQI917545:PQK917545 QAE917545:QAG917545 QKA917545:QKC917545 QTW917545:QTY917545 RDS917545:RDU917545 RNO917545:RNQ917545 RXK917545:RXM917545 SHG917545:SHI917545 SRC917545:SRE917545 TAY917545:TBA917545 TKU917545:TKW917545 TUQ917545:TUS917545 UEM917545:UEO917545 UOI917545:UOK917545 UYE917545:UYG917545 VIA917545:VIC917545 VRW917545:VRY917545 WBS917545:WBU917545 WLO917545:WLQ917545 WVK917545:WVM917545 C983081:E983081 IY983081:JA983081 SU983081:SW983081 ACQ983081:ACS983081 AMM983081:AMO983081 AWI983081:AWK983081 BGE983081:BGG983081 BQA983081:BQC983081 BZW983081:BZY983081 CJS983081:CJU983081 CTO983081:CTQ983081 DDK983081:DDM983081 DNG983081:DNI983081 DXC983081:DXE983081 EGY983081:EHA983081 EQU983081:EQW983081 FAQ983081:FAS983081 FKM983081:FKO983081 FUI983081:FUK983081 GEE983081:GEG983081 GOA983081:GOC983081 GXW983081:GXY983081 HHS983081:HHU983081 HRO983081:HRQ983081 IBK983081:IBM983081 ILG983081:ILI983081 IVC983081:IVE983081 JEY983081:JFA983081 JOU983081:JOW983081 JYQ983081:JYS983081 KIM983081:KIO983081 KSI983081:KSK983081 LCE983081:LCG983081 LMA983081:LMC983081 LVW983081:LVY983081 MFS983081:MFU983081 MPO983081:MPQ983081 MZK983081:MZM983081 NJG983081:NJI983081 NTC983081:NTE983081 OCY983081:ODA983081 OMU983081:OMW983081 OWQ983081:OWS983081 PGM983081:PGO983081 PQI983081:PQK983081 QAE983081:QAG983081 QKA983081:QKC983081 QTW983081:QTY983081 RDS983081:RDU983081 RNO983081:RNQ983081 RXK983081:RXM983081 SHG983081:SHI983081 SRC983081:SRE983081 TAY983081:TBA983081 TKU983081:TKW983081 TUQ983081:TUS983081 UEM983081:UEO983081 UOI983081:UOK983081 UYE983081:UYG983081 VIA983081:VIC983081 VRW983081:VRY983081 WBS983081:WBU983081 WLO983081:WLQ983081 WVK983081:WVM983081">
      <formula1>$E$69:$E$86</formula1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errorTitle="Zadej číslo !" error="Pozor, musíš zadat celé číslo." sqref="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kod-zmc</vt:lpstr>
      <vt:lpstr>rpdA-dpC</vt:lpstr>
      <vt:lpstr>vpb-spb</vt:lpstr>
      <vt:lpstr>dpb-usd</vt:lpstr>
      <vt:lpstr>vrc-mec</vt:lpstr>
      <vt:lpstr>1.radB-ruD</vt:lpstr>
      <vt:lpstr>1.pgB-koE</vt:lpstr>
      <vt:lpstr>'1.pgB-koE'!Oblast_tisku</vt:lpstr>
      <vt:lpstr>'kod-zmc'!Oblast_tisku</vt:lpstr>
      <vt:lpstr>'vpb-spb'!Oblast_tisku</vt:lpstr>
      <vt:lpstr>'1.pgB-koE'!výmaz</vt:lpstr>
      <vt:lpstr>'vpb-spb'!výmaz</vt:lpstr>
      <vt:lpstr>výmaz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Bohouš</dc:creator>
  <cp:lastModifiedBy>Bohouš</cp:lastModifiedBy>
  <dcterms:created xsi:type="dcterms:W3CDTF">2017-09-14T20:30:28Z</dcterms:created>
  <dcterms:modified xsi:type="dcterms:W3CDTF">2017-11-08T15:57:06Z</dcterms:modified>
</cp:coreProperties>
</file>