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wmf" ContentType="image/x-wmf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3560"/>
  </bookViews>
  <sheets>
    <sheet name="2.spb-dpb" sheetId="2" r:id="rId1"/>
    <sheet name="2.dpc-vpb" sheetId="3" r:id="rId2"/>
    <sheet name="2.zmc-koe" sheetId="1" r:id="rId3"/>
    <sheet name="2.mec-prb" sheetId="4" r:id="rId4"/>
    <sheet name="2.rud-raa" sheetId="5" r:id="rId5"/>
    <sheet name="2.usd-vrc" sheetId="6" r:id="rId6"/>
    <sheet name="2.kod-radb" sheetId="7" r:id="rId7"/>
  </sheets>
  <definedNames>
    <definedName name="G57A1" localSheetId="1">#REF!</definedName>
    <definedName name="G57A1" localSheetId="6">#REF!</definedName>
    <definedName name="G57A1" localSheetId="3">#REF!</definedName>
    <definedName name="G57A1" localSheetId="5">#REF!</definedName>
    <definedName name="G57A1">#REF!</definedName>
    <definedName name="_xlnm.Print_Area" localSheetId="1">'2.dpc-vpb'!$A$1:$S$66</definedName>
    <definedName name="_xlnm.Print_Area" localSheetId="6">'2.kod-radb'!$A$1:$S$66</definedName>
    <definedName name="_xlnm.Print_Area" localSheetId="3">'2.mec-prb'!$A$1:$S$66</definedName>
    <definedName name="_xlnm.Print_Area" localSheetId="5">'2.usd-vrc'!$A$1:$S$66</definedName>
    <definedName name="_xlnm.Print_Area" localSheetId="2">'2.zmc-koe'!$A$1:$S$66</definedName>
    <definedName name="výmaz" localSheetId="1">'2.dpc-vpb'!$D$8:$F$11,'2.dpc-vpb'!$D$13:$F$16,'2.dpc-vpb'!$D$18:$F$21,'2.dpc-vpb'!$D$23:$F$26,'2.dpc-vpb'!$D$28:$F$31,'2.dpc-vpb'!$D$33:$F$36,'2.dpc-vpb'!$N$8:$P$11,'2.dpc-vpb'!$N$13:$P$16,'2.dpc-vpb'!$N$18:$P$21,'2.dpc-vpb'!$N$23:$P$26,'2.dpc-vpb'!$N$28:$P$31,'2.dpc-vpb'!$N$33:$P$36,'2.dpc-vpb'!$A$8:$B$37,'2.dpc-vpb'!$K$8:$L$37</definedName>
    <definedName name="výmaz" localSheetId="6">'2.kod-radb'!$D$8:$F$11,'2.kod-radb'!$D$13:$F$16,'2.kod-radb'!$D$18:$F$21,'2.kod-radb'!$D$23:$F$26,'2.kod-radb'!$D$28:$F$31,'2.kod-radb'!$D$33:$F$36,'2.kod-radb'!$N$8:$P$11,'2.kod-radb'!$N$13:$P$16,'2.kod-radb'!$N$18:$P$21,'2.kod-radb'!$N$23:$P$26,'2.kod-radb'!$N$28:$P$31,'2.kod-radb'!$N$33:$P$36,'2.kod-radb'!$A$8:$B$37,'2.kod-radb'!$K$8:$L$37</definedName>
    <definedName name="výmaz" localSheetId="3">'2.mec-prb'!$D$8:$F$11,'2.mec-prb'!$D$13:$F$16,'2.mec-prb'!$D$18:$F$21,'2.mec-prb'!$D$23:$F$26,'2.mec-prb'!$D$28:$F$31,'2.mec-prb'!$D$33:$F$36,'2.mec-prb'!$N$8:$P$11,'2.mec-prb'!$N$13:$P$16,'2.mec-prb'!$N$18:$P$21,'2.mec-prb'!$N$23:$P$26,'2.mec-prb'!$N$28:$P$31,'2.mec-prb'!$N$33:$P$36,'2.mec-prb'!$A$8:$B$37,'2.mec-prb'!$K$8:$L$37</definedName>
    <definedName name="výmaz" localSheetId="5">('2.usd-vrc'!$D$8:$F$11,'2.usd-vrc'!$D$13:$F$16,'2.usd-vrc'!$D$18:$F$21,'2.usd-vrc'!$D$23:$F$26,'2.usd-vrc'!$D$28:$F$31,'2.usd-vrc'!$D$33:$F$36,'2.usd-vrc'!$N$8:$P$11,'2.usd-vrc'!$N$13:$P$16,'2.usd-vrc'!$N$18:$P$21,'2.usd-vrc'!$N$23:$P$26,'2.usd-vrc'!$N$28:$P$31,'2.usd-vrc'!$N$33:$P$36,'2.usd-vrc'!$A$8:$B$37,'2.usd-vrc'!$K$8:$L$37)</definedName>
    <definedName name="výmaz">'2.zmc-koe'!$D$8:$F$11,'2.zmc-koe'!$D$13:$F$16,'2.zmc-koe'!$D$18:$F$21,'2.zmc-koe'!$D$23:$F$26,'2.zmc-koe'!$D$28:$F$31,'2.zmc-koe'!$D$33:$F$36,'2.zmc-koe'!$N$8:$P$11,'2.zmc-koe'!$N$13:$P$16,'2.zmc-koe'!$N$18:$P$21,'2.zmc-koe'!$N$23:$P$26,'2.zmc-koe'!$N$28:$P$31,'2.zmc-koe'!$N$33:$P$36,'2.zmc-koe'!$A$8:$B$37,'2.zmc-koe'!$K$8:$L$37</definedName>
  </definedNames>
  <calcPr calcId="124519"/>
</workbook>
</file>

<file path=xl/calcChain.xml><?xml version="1.0" encoding="utf-8"?>
<calcChain xmlns="http://schemas.openxmlformats.org/spreadsheetml/2006/main">
  <c r="F45" i="7"/>
  <c r="P37"/>
  <c r="O37"/>
  <c r="N37"/>
  <c r="F37"/>
  <c r="E37"/>
  <c r="D37"/>
  <c r="Q34"/>
  <c r="R34" s="1"/>
  <c r="G34"/>
  <c r="H34" s="1"/>
  <c r="Q33"/>
  <c r="R33" s="1"/>
  <c r="H33"/>
  <c r="G33"/>
  <c r="G37" s="1"/>
  <c r="P32"/>
  <c r="O32"/>
  <c r="N32"/>
  <c r="F32"/>
  <c r="E32"/>
  <c r="D32"/>
  <c r="R29"/>
  <c r="Q29"/>
  <c r="H29"/>
  <c r="G29"/>
  <c r="Q28"/>
  <c r="Q32" s="1"/>
  <c r="G28"/>
  <c r="H28" s="1"/>
  <c r="P27"/>
  <c r="O27"/>
  <c r="N27"/>
  <c r="F27"/>
  <c r="E27"/>
  <c r="D27"/>
  <c r="Q24"/>
  <c r="R24" s="1"/>
  <c r="G24"/>
  <c r="H24" s="1"/>
  <c r="Q23"/>
  <c r="R23" s="1"/>
  <c r="H23"/>
  <c r="G23"/>
  <c r="G27" s="1"/>
  <c r="P22"/>
  <c r="O22"/>
  <c r="N22"/>
  <c r="F22"/>
  <c r="E22"/>
  <c r="D22"/>
  <c r="R19"/>
  <c r="Q19"/>
  <c r="H19"/>
  <c r="G19"/>
  <c r="Q18"/>
  <c r="Q22" s="1"/>
  <c r="G18"/>
  <c r="H18" s="1"/>
  <c r="P17"/>
  <c r="O17"/>
  <c r="N17"/>
  <c r="F17"/>
  <c r="E17"/>
  <c r="D17"/>
  <c r="Q14"/>
  <c r="R14" s="1"/>
  <c r="G14"/>
  <c r="H14" s="1"/>
  <c r="Q13"/>
  <c r="R13" s="1"/>
  <c r="H13"/>
  <c r="G13"/>
  <c r="G17" s="1"/>
  <c r="P12"/>
  <c r="P39" s="1"/>
  <c r="O12"/>
  <c r="O39" s="1"/>
  <c r="N12"/>
  <c r="N39" s="1"/>
  <c r="F12"/>
  <c r="F39" s="1"/>
  <c r="E12"/>
  <c r="E39" s="1"/>
  <c r="D12"/>
  <c r="D39" s="1"/>
  <c r="Q9"/>
  <c r="G9"/>
  <c r="H9" s="1"/>
  <c r="Q8"/>
  <c r="Q12" s="1"/>
  <c r="G8"/>
  <c r="H8" s="1"/>
  <c r="F45" i="6"/>
  <c r="P37"/>
  <c r="O37"/>
  <c r="N37"/>
  <c r="F37"/>
  <c r="E37"/>
  <c r="D37"/>
  <c r="Q34"/>
  <c r="R34" s="1"/>
  <c r="G34"/>
  <c r="H34" s="1"/>
  <c r="Q33"/>
  <c r="R33" s="1"/>
  <c r="G33"/>
  <c r="G37" s="1"/>
  <c r="P32"/>
  <c r="O32"/>
  <c r="N32"/>
  <c r="F32"/>
  <c r="E32"/>
  <c r="D32"/>
  <c r="Q29"/>
  <c r="R29" s="1"/>
  <c r="G29"/>
  <c r="H29" s="1"/>
  <c r="Q28"/>
  <c r="Q32" s="1"/>
  <c r="G28"/>
  <c r="H28" s="1"/>
  <c r="P27"/>
  <c r="O27"/>
  <c r="N27"/>
  <c r="F27"/>
  <c r="E27"/>
  <c r="D27"/>
  <c r="Q24"/>
  <c r="R24" s="1"/>
  <c r="G24"/>
  <c r="H24" s="1"/>
  <c r="Q23"/>
  <c r="R23" s="1"/>
  <c r="G23"/>
  <c r="G27" s="1"/>
  <c r="P22"/>
  <c r="O22"/>
  <c r="N22"/>
  <c r="F22"/>
  <c r="E22"/>
  <c r="D22"/>
  <c r="Q19"/>
  <c r="R19" s="1"/>
  <c r="G19"/>
  <c r="H19" s="1"/>
  <c r="Q18"/>
  <c r="Q22" s="1"/>
  <c r="G18"/>
  <c r="H18" s="1"/>
  <c r="P17"/>
  <c r="O17"/>
  <c r="N17"/>
  <c r="F17"/>
  <c r="E17"/>
  <c r="D17"/>
  <c r="Q14"/>
  <c r="R14" s="1"/>
  <c r="G14"/>
  <c r="H14" s="1"/>
  <c r="Q13"/>
  <c r="R13" s="1"/>
  <c r="G13"/>
  <c r="G17" s="1"/>
  <c r="P12"/>
  <c r="P39" s="1"/>
  <c r="O12"/>
  <c r="O39" s="1"/>
  <c r="N12"/>
  <c r="N39" s="1"/>
  <c r="F12"/>
  <c r="F39" s="1"/>
  <c r="E12"/>
  <c r="E39" s="1"/>
  <c r="D12"/>
  <c r="D39" s="1"/>
  <c r="Q9"/>
  <c r="R9" s="1"/>
  <c r="G9"/>
  <c r="H9" s="1"/>
  <c r="Q8"/>
  <c r="Q12" s="1"/>
  <c r="G8"/>
  <c r="H8" s="1"/>
  <c r="A45" i="5"/>
  <c r="Q36"/>
  <c r="G36"/>
  <c r="H36" s="1"/>
  <c r="R36" s="1"/>
  <c r="Q35"/>
  <c r="G35"/>
  <c r="H35" s="1"/>
  <c r="R35" s="1"/>
  <c r="Q34"/>
  <c r="G34"/>
  <c r="H34" s="1"/>
  <c r="R34" s="1"/>
  <c r="Q33"/>
  <c r="G33"/>
  <c r="G37" s="1"/>
  <c r="Q31"/>
  <c r="G31"/>
  <c r="H31" s="1"/>
  <c r="R31" s="1"/>
  <c r="Q30"/>
  <c r="G30"/>
  <c r="H30" s="1"/>
  <c r="R30" s="1"/>
  <c r="Q29"/>
  <c r="G29"/>
  <c r="H29" s="1"/>
  <c r="R29" s="1"/>
  <c r="Q28"/>
  <c r="G28"/>
  <c r="G32" s="1"/>
  <c r="Q26"/>
  <c r="G26"/>
  <c r="H26" s="1"/>
  <c r="R26" s="1"/>
  <c r="Q25"/>
  <c r="G25"/>
  <c r="H25" s="1"/>
  <c r="R25" s="1"/>
  <c r="Q24"/>
  <c r="G24"/>
  <c r="H24" s="1"/>
  <c r="R24" s="1"/>
  <c r="Q23"/>
  <c r="G23"/>
  <c r="G27" s="1"/>
  <c r="Q21"/>
  <c r="G21"/>
  <c r="H21" s="1"/>
  <c r="R21" s="1"/>
  <c r="Q20"/>
  <c r="G20"/>
  <c r="H20" s="1"/>
  <c r="R20" s="1"/>
  <c r="Q19"/>
  <c r="G19"/>
  <c r="H19" s="1"/>
  <c r="R19" s="1"/>
  <c r="Q18"/>
  <c r="G18"/>
  <c r="G22" s="1"/>
  <c r="Q16"/>
  <c r="G16"/>
  <c r="H16" s="1"/>
  <c r="R16" s="1"/>
  <c r="Q15"/>
  <c r="G15"/>
  <c r="H15" s="1"/>
  <c r="R15" s="1"/>
  <c r="Q14"/>
  <c r="G14"/>
  <c r="H14" s="1"/>
  <c r="R14" s="1"/>
  <c r="Q13"/>
  <c r="G13"/>
  <c r="G17" s="1"/>
  <c r="Q11"/>
  <c r="G11"/>
  <c r="H11" s="1"/>
  <c r="R11" s="1"/>
  <c r="Q10"/>
  <c r="G10"/>
  <c r="H10" s="1"/>
  <c r="R10" s="1"/>
  <c r="Q9"/>
  <c r="G9"/>
  <c r="H9" s="1"/>
  <c r="R9" s="1"/>
  <c r="Q8"/>
  <c r="G8"/>
  <c r="F45" i="4"/>
  <c r="P37"/>
  <c r="O37"/>
  <c r="N37"/>
  <c r="F37"/>
  <c r="E37"/>
  <c r="D37"/>
  <c r="R34"/>
  <c r="Q34"/>
  <c r="H34"/>
  <c r="G34"/>
  <c r="Q33"/>
  <c r="Q37" s="1"/>
  <c r="G33"/>
  <c r="G37" s="1"/>
  <c r="P32"/>
  <c r="O32"/>
  <c r="N32"/>
  <c r="F32"/>
  <c r="E32"/>
  <c r="D32"/>
  <c r="Q29"/>
  <c r="R29" s="1"/>
  <c r="G29"/>
  <c r="H29" s="1"/>
  <c r="Q28"/>
  <c r="Q32" s="1"/>
  <c r="H28"/>
  <c r="G28"/>
  <c r="G32" s="1"/>
  <c r="P27"/>
  <c r="O27"/>
  <c r="N27"/>
  <c r="F27"/>
  <c r="E27"/>
  <c r="D27"/>
  <c r="R24"/>
  <c r="Q24"/>
  <c r="H24"/>
  <c r="G24"/>
  <c r="Q23"/>
  <c r="Q27" s="1"/>
  <c r="G23"/>
  <c r="G27" s="1"/>
  <c r="P22"/>
  <c r="O22"/>
  <c r="N22"/>
  <c r="F22"/>
  <c r="E22"/>
  <c r="D22"/>
  <c r="Q19"/>
  <c r="R19" s="1"/>
  <c r="G19"/>
  <c r="H19" s="1"/>
  <c r="Q18"/>
  <c r="Q22" s="1"/>
  <c r="H18"/>
  <c r="G18"/>
  <c r="G22" s="1"/>
  <c r="P17"/>
  <c r="O17"/>
  <c r="N17"/>
  <c r="F17"/>
  <c r="E17"/>
  <c r="D17"/>
  <c r="R14"/>
  <c r="Q14"/>
  <c r="H14"/>
  <c r="G14"/>
  <c r="Q13"/>
  <c r="Q17" s="1"/>
  <c r="G13"/>
  <c r="G17" s="1"/>
  <c r="P12"/>
  <c r="P39" s="1"/>
  <c r="O12"/>
  <c r="O39" s="1"/>
  <c r="N12"/>
  <c r="N39" s="1"/>
  <c r="F12"/>
  <c r="F39" s="1"/>
  <c r="E12"/>
  <c r="E39" s="1"/>
  <c r="D12"/>
  <c r="D39" s="1"/>
  <c r="Q9"/>
  <c r="R9" s="1"/>
  <c r="H9"/>
  <c r="G9"/>
  <c r="R8"/>
  <c r="Q8"/>
  <c r="Q12" s="1"/>
  <c r="H8"/>
  <c r="G8"/>
  <c r="G12" s="1"/>
  <c r="F45" i="3"/>
  <c r="P37"/>
  <c r="O37"/>
  <c r="N37"/>
  <c r="F37"/>
  <c r="E37"/>
  <c r="D37"/>
  <c r="R34"/>
  <c r="Q34"/>
  <c r="H34"/>
  <c r="G34"/>
  <c r="Q33"/>
  <c r="Q37" s="1"/>
  <c r="G33"/>
  <c r="G37" s="1"/>
  <c r="P32"/>
  <c r="O32"/>
  <c r="N32"/>
  <c r="F32"/>
  <c r="E32"/>
  <c r="D32"/>
  <c r="Q29"/>
  <c r="R29" s="1"/>
  <c r="G29"/>
  <c r="H29" s="1"/>
  <c r="Q28"/>
  <c r="Q32" s="1"/>
  <c r="H28"/>
  <c r="G28"/>
  <c r="G32" s="1"/>
  <c r="P27"/>
  <c r="O27"/>
  <c r="N27"/>
  <c r="F27"/>
  <c r="E27"/>
  <c r="D27"/>
  <c r="R24"/>
  <c r="Q24"/>
  <c r="H24"/>
  <c r="G24"/>
  <c r="Q23"/>
  <c r="Q27" s="1"/>
  <c r="G23"/>
  <c r="G27" s="1"/>
  <c r="P22"/>
  <c r="O22"/>
  <c r="N22"/>
  <c r="F22"/>
  <c r="E22"/>
  <c r="D22"/>
  <c r="Q19"/>
  <c r="R19" s="1"/>
  <c r="G19"/>
  <c r="H19" s="1"/>
  <c r="Q18"/>
  <c r="Q22" s="1"/>
  <c r="H18"/>
  <c r="G18"/>
  <c r="G22" s="1"/>
  <c r="P17"/>
  <c r="O17"/>
  <c r="N17"/>
  <c r="F17"/>
  <c r="E17"/>
  <c r="D17"/>
  <c r="R14"/>
  <c r="Q14"/>
  <c r="H14"/>
  <c r="G14"/>
  <c r="Q13"/>
  <c r="Q17" s="1"/>
  <c r="G13"/>
  <c r="G17" s="1"/>
  <c r="P12"/>
  <c r="P39" s="1"/>
  <c r="O12"/>
  <c r="O39" s="1"/>
  <c r="N12"/>
  <c r="N39" s="1"/>
  <c r="F12"/>
  <c r="F39" s="1"/>
  <c r="E12"/>
  <c r="E39" s="1"/>
  <c r="D12"/>
  <c r="D39" s="1"/>
  <c r="Q9"/>
  <c r="R9" s="1"/>
  <c r="H9"/>
  <c r="G9"/>
  <c r="R8"/>
  <c r="Q8"/>
  <c r="Q12" s="1"/>
  <c r="H8"/>
  <c r="G8"/>
  <c r="G12" s="1"/>
  <c r="A45" i="2"/>
  <c r="Q36"/>
  <c r="H36"/>
  <c r="R36" s="1"/>
  <c r="G36"/>
  <c r="Q35"/>
  <c r="H35"/>
  <c r="R35" s="1"/>
  <c r="G35"/>
  <c r="Q34"/>
  <c r="H34"/>
  <c r="R34" s="1"/>
  <c r="G34"/>
  <c r="Q33"/>
  <c r="H33"/>
  <c r="R33" s="1"/>
  <c r="G33"/>
  <c r="G37" s="1"/>
  <c r="Q31"/>
  <c r="H31"/>
  <c r="R31" s="1"/>
  <c r="G31"/>
  <c r="Q30"/>
  <c r="H30"/>
  <c r="R30" s="1"/>
  <c r="G30"/>
  <c r="Q29"/>
  <c r="H29"/>
  <c r="R29" s="1"/>
  <c r="G29"/>
  <c r="Q28"/>
  <c r="H28"/>
  <c r="R28" s="1"/>
  <c r="G28"/>
  <c r="G32" s="1"/>
  <c r="Q26"/>
  <c r="H26"/>
  <c r="R26" s="1"/>
  <c r="G26"/>
  <c r="Q25"/>
  <c r="H25"/>
  <c r="R25" s="1"/>
  <c r="G25"/>
  <c r="Q24"/>
  <c r="H24"/>
  <c r="R24" s="1"/>
  <c r="G24"/>
  <c r="Q23"/>
  <c r="H23"/>
  <c r="R23" s="1"/>
  <c r="G23"/>
  <c r="G27" s="1"/>
  <c r="Q21"/>
  <c r="H21"/>
  <c r="R21" s="1"/>
  <c r="G21"/>
  <c r="Q20"/>
  <c r="H20"/>
  <c r="R20" s="1"/>
  <c r="G20"/>
  <c r="Q19"/>
  <c r="H19"/>
  <c r="R19" s="1"/>
  <c r="G19"/>
  <c r="Q18"/>
  <c r="H18"/>
  <c r="R18" s="1"/>
  <c r="G18"/>
  <c r="G22" s="1"/>
  <c r="Q16"/>
  <c r="H16"/>
  <c r="R16" s="1"/>
  <c r="G16"/>
  <c r="Q15"/>
  <c r="H15"/>
  <c r="R15" s="1"/>
  <c r="G15"/>
  <c r="Q14"/>
  <c r="H14"/>
  <c r="R14" s="1"/>
  <c r="G14"/>
  <c r="Q13"/>
  <c r="H13"/>
  <c r="R13" s="1"/>
  <c r="G13"/>
  <c r="G17" s="1"/>
  <c r="Q11"/>
  <c r="H11"/>
  <c r="R11" s="1"/>
  <c r="G11"/>
  <c r="Q10"/>
  <c r="H10"/>
  <c r="R10" s="1"/>
  <c r="G10"/>
  <c r="Q9"/>
  <c r="H9"/>
  <c r="R9" s="1"/>
  <c r="G9"/>
  <c r="Q8"/>
  <c r="H8"/>
  <c r="R8" s="1"/>
  <c r="G8"/>
  <c r="F45" i="1"/>
  <c r="P37"/>
  <c r="O37"/>
  <c r="N37"/>
  <c r="F37"/>
  <c r="E37"/>
  <c r="D37"/>
  <c r="Q34"/>
  <c r="R34" s="1"/>
  <c r="G34"/>
  <c r="H34" s="1"/>
  <c r="Q33"/>
  <c r="R33" s="1"/>
  <c r="H33"/>
  <c r="G33"/>
  <c r="G37" s="1"/>
  <c r="P32"/>
  <c r="O32"/>
  <c r="N32"/>
  <c r="F32"/>
  <c r="E32"/>
  <c r="D32"/>
  <c r="R29"/>
  <c r="Q29"/>
  <c r="H29"/>
  <c r="G29"/>
  <c r="Q28"/>
  <c r="Q32" s="1"/>
  <c r="G28"/>
  <c r="H28" s="1"/>
  <c r="P27"/>
  <c r="O27"/>
  <c r="N27"/>
  <c r="F27"/>
  <c r="E27"/>
  <c r="D27"/>
  <c r="Q24"/>
  <c r="R24" s="1"/>
  <c r="G24"/>
  <c r="H24" s="1"/>
  <c r="Q23"/>
  <c r="R23" s="1"/>
  <c r="H23"/>
  <c r="G23"/>
  <c r="G27" s="1"/>
  <c r="P22"/>
  <c r="O22"/>
  <c r="N22"/>
  <c r="F22"/>
  <c r="E22"/>
  <c r="D22"/>
  <c r="R19"/>
  <c r="Q19"/>
  <c r="H19"/>
  <c r="G19"/>
  <c r="Q18"/>
  <c r="Q22" s="1"/>
  <c r="G18"/>
  <c r="H18" s="1"/>
  <c r="P17"/>
  <c r="O17"/>
  <c r="N17"/>
  <c r="F17"/>
  <c r="E17"/>
  <c r="D17"/>
  <c r="Q14"/>
  <c r="R14" s="1"/>
  <c r="G14"/>
  <c r="H14" s="1"/>
  <c r="Q13"/>
  <c r="R13" s="1"/>
  <c r="H13"/>
  <c r="G13"/>
  <c r="G17" s="1"/>
  <c r="P12"/>
  <c r="P39" s="1"/>
  <c r="O12"/>
  <c r="O39" s="1"/>
  <c r="N12"/>
  <c r="N39" s="1"/>
  <c r="F12"/>
  <c r="F39" s="1"/>
  <c r="E12"/>
  <c r="E39" s="1"/>
  <c r="D12"/>
  <c r="D39" s="1"/>
  <c r="Q9"/>
  <c r="G9"/>
  <c r="H9" s="1"/>
  <c r="Q8"/>
  <c r="Q12" s="1"/>
  <c r="G8"/>
  <c r="H8" s="1"/>
  <c r="H27" i="7" l="1"/>
  <c r="H17"/>
  <c r="H37"/>
  <c r="R9"/>
  <c r="G12"/>
  <c r="S11" s="1"/>
  <c r="Q17"/>
  <c r="R18"/>
  <c r="R22" s="1"/>
  <c r="G22"/>
  <c r="Q27"/>
  <c r="R28"/>
  <c r="R32" s="1"/>
  <c r="G32"/>
  <c r="Q37"/>
  <c r="R8"/>
  <c r="R12" s="1"/>
  <c r="G12" i="6"/>
  <c r="H13"/>
  <c r="H17" s="1"/>
  <c r="Q17"/>
  <c r="R18"/>
  <c r="R22" s="1"/>
  <c r="G22"/>
  <c r="H23"/>
  <c r="H27" s="1"/>
  <c r="Q27"/>
  <c r="R28"/>
  <c r="R32" s="1"/>
  <c r="G32"/>
  <c r="H33"/>
  <c r="H37" s="1"/>
  <c r="Q37"/>
  <c r="R8"/>
  <c r="R12" s="1"/>
  <c r="P17" i="5"/>
  <c r="N17"/>
  <c r="E17"/>
  <c r="O17"/>
  <c r="F17"/>
  <c r="D17"/>
  <c r="P22"/>
  <c r="N22"/>
  <c r="E22"/>
  <c r="O22"/>
  <c r="F22"/>
  <c r="D22"/>
  <c r="P27"/>
  <c r="N27"/>
  <c r="E27"/>
  <c r="O27"/>
  <c r="F27"/>
  <c r="D27"/>
  <c r="P32"/>
  <c r="N32"/>
  <c r="E32"/>
  <c r="O32"/>
  <c r="F32"/>
  <c r="D32"/>
  <c r="P37"/>
  <c r="N37"/>
  <c r="E37"/>
  <c r="O37"/>
  <c r="F37"/>
  <c r="D37"/>
  <c r="Q12"/>
  <c r="Q17"/>
  <c r="Q22"/>
  <c r="Q27"/>
  <c r="Q32"/>
  <c r="Q37"/>
  <c r="H8"/>
  <c r="R8" s="1"/>
  <c r="G12"/>
  <c r="H13"/>
  <c r="R13" s="1"/>
  <c r="R17" s="1"/>
  <c r="H18"/>
  <c r="R18" s="1"/>
  <c r="R22" s="1"/>
  <c r="H23"/>
  <c r="R23" s="1"/>
  <c r="R27" s="1"/>
  <c r="H28"/>
  <c r="R28" s="1"/>
  <c r="R32" s="1"/>
  <c r="H33"/>
  <c r="R33" s="1"/>
  <c r="R37" s="1"/>
  <c r="G39"/>
  <c r="I16" i="4"/>
  <c r="H22"/>
  <c r="I21"/>
  <c r="S21"/>
  <c r="S26"/>
  <c r="I36"/>
  <c r="G39"/>
  <c r="H12"/>
  <c r="I11"/>
  <c r="Q39"/>
  <c r="R12"/>
  <c r="S11"/>
  <c r="I9"/>
  <c r="I13" s="1"/>
  <c r="I18" s="1"/>
  <c r="I23" s="1"/>
  <c r="I28" s="1"/>
  <c r="I33" s="1"/>
  <c r="S16"/>
  <c r="I26"/>
  <c r="H32"/>
  <c r="I31"/>
  <c r="S31"/>
  <c r="S36"/>
  <c r="H13"/>
  <c r="H17" s="1"/>
  <c r="R18"/>
  <c r="R22" s="1"/>
  <c r="H23"/>
  <c r="H27" s="1"/>
  <c r="R28"/>
  <c r="R32" s="1"/>
  <c r="H33"/>
  <c r="H37" s="1"/>
  <c r="R13"/>
  <c r="R17" s="1"/>
  <c r="R23"/>
  <c r="R27" s="1"/>
  <c r="R33"/>
  <c r="R37" s="1"/>
  <c r="I16" i="3"/>
  <c r="H22"/>
  <c r="I21"/>
  <c r="S21"/>
  <c r="S26"/>
  <c r="I36"/>
  <c r="G39"/>
  <c r="H12"/>
  <c r="I11"/>
  <c r="Q39"/>
  <c r="R12"/>
  <c r="S11"/>
  <c r="I9"/>
  <c r="I13" s="1"/>
  <c r="I18" s="1"/>
  <c r="I23" s="1"/>
  <c r="I28" s="1"/>
  <c r="I33" s="1"/>
  <c r="S16"/>
  <c r="I26"/>
  <c r="H32"/>
  <c r="I31"/>
  <c r="S31"/>
  <c r="S36"/>
  <c r="H13"/>
  <c r="H17" s="1"/>
  <c r="R18"/>
  <c r="R22" s="1"/>
  <c r="H23"/>
  <c r="H27" s="1"/>
  <c r="R28"/>
  <c r="R32" s="1"/>
  <c r="H33"/>
  <c r="H37" s="1"/>
  <c r="R13"/>
  <c r="R17" s="1"/>
  <c r="R23"/>
  <c r="R27" s="1"/>
  <c r="R33"/>
  <c r="R37" s="1"/>
  <c r="R17" i="2"/>
  <c r="P17"/>
  <c r="N17"/>
  <c r="E17"/>
  <c r="O17"/>
  <c r="H17"/>
  <c r="F17"/>
  <c r="D17"/>
  <c r="R22"/>
  <c r="P22"/>
  <c r="N22"/>
  <c r="E22"/>
  <c r="O22"/>
  <c r="H22"/>
  <c r="F22"/>
  <c r="D22"/>
  <c r="R27"/>
  <c r="P27"/>
  <c r="N27"/>
  <c r="E27"/>
  <c r="O27"/>
  <c r="H27"/>
  <c r="F27"/>
  <c r="D27"/>
  <c r="R32"/>
  <c r="P32"/>
  <c r="N32"/>
  <c r="E32"/>
  <c r="O32"/>
  <c r="H32"/>
  <c r="F32"/>
  <c r="D32"/>
  <c r="R37"/>
  <c r="P37"/>
  <c r="N37"/>
  <c r="E37"/>
  <c r="O37"/>
  <c r="H37"/>
  <c r="I36" s="1"/>
  <c r="S36" s="1"/>
  <c r="F37"/>
  <c r="D37"/>
  <c r="Q12"/>
  <c r="Q17"/>
  <c r="Q22"/>
  <c r="Q27"/>
  <c r="Q32"/>
  <c r="Q37"/>
  <c r="G12"/>
  <c r="S11" i="1"/>
  <c r="H27"/>
  <c r="H17"/>
  <c r="H37"/>
  <c r="R9"/>
  <c r="G12"/>
  <c r="Q17"/>
  <c r="R18"/>
  <c r="R22" s="1"/>
  <c r="G22"/>
  <c r="Q27"/>
  <c r="R28"/>
  <c r="R32" s="1"/>
  <c r="G32"/>
  <c r="Q37"/>
  <c r="R8"/>
  <c r="R12" s="1"/>
  <c r="R37" i="7" l="1"/>
  <c r="S36"/>
  <c r="H22"/>
  <c r="I21"/>
  <c r="R17"/>
  <c r="S16"/>
  <c r="S21"/>
  <c r="I16"/>
  <c r="Q39"/>
  <c r="H32"/>
  <c r="I31"/>
  <c r="R27"/>
  <c r="S26"/>
  <c r="G39"/>
  <c r="H12"/>
  <c r="I11"/>
  <c r="I36"/>
  <c r="S31"/>
  <c r="I26"/>
  <c r="I9"/>
  <c r="I13" s="1"/>
  <c r="I18" s="1"/>
  <c r="I23" s="1"/>
  <c r="I28" s="1"/>
  <c r="I33" s="1"/>
  <c r="R37" i="6"/>
  <c r="S36"/>
  <c r="H32"/>
  <c r="I31"/>
  <c r="R27"/>
  <c r="S26"/>
  <c r="H22"/>
  <c r="I21"/>
  <c r="R17"/>
  <c r="S16"/>
  <c r="G39"/>
  <c r="H12"/>
  <c r="I11"/>
  <c r="S31"/>
  <c r="S11"/>
  <c r="Q39"/>
  <c r="S21"/>
  <c r="I9"/>
  <c r="I13" s="1"/>
  <c r="I18" s="1"/>
  <c r="I23" s="1"/>
  <c r="I28" s="1"/>
  <c r="I33" s="1"/>
  <c r="I36"/>
  <c r="I26"/>
  <c r="I16"/>
  <c r="R12" i="5"/>
  <c r="P12"/>
  <c r="P39" s="1"/>
  <c r="N12"/>
  <c r="N39" s="1"/>
  <c r="E12"/>
  <c r="E39" s="1"/>
  <c r="O12"/>
  <c r="O39" s="1"/>
  <c r="H12"/>
  <c r="I11" s="1"/>
  <c r="S11" s="1"/>
  <c r="F12"/>
  <c r="F39" s="1"/>
  <c r="D12"/>
  <c r="D39" s="1"/>
  <c r="R39"/>
  <c r="Q39"/>
  <c r="I39" s="1"/>
  <c r="H37"/>
  <c r="I36" s="1"/>
  <c r="S36" s="1"/>
  <c r="H32"/>
  <c r="I31" s="1"/>
  <c r="S31" s="1"/>
  <c r="H27"/>
  <c r="I26" s="1"/>
  <c r="S26" s="1"/>
  <c r="H22"/>
  <c r="I21" s="1"/>
  <c r="S21" s="1"/>
  <c r="H17"/>
  <c r="I16" s="1"/>
  <c r="S16" s="1"/>
  <c r="I39" i="4"/>
  <c r="H39"/>
  <c r="I41"/>
  <c r="S39"/>
  <c r="R39"/>
  <c r="S41"/>
  <c r="I39" i="3"/>
  <c r="H39"/>
  <c r="I41"/>
  <c r="S39"/>
  <c r="R39"/>
  <c r="S41"/>
  <c r="R12" i="2"/>
  <c r="P12"/>
  <c r="N12"/>
  <c r="E12"/>
  <c r="O12"/>
  <c r="H12"/>
  <c r="I11" s="1"/>
  <c r="S11" s="1"/>
  <c r="F12"/>
  <c r="D12"/>
  <c r="G39"/>
  <c r="R39"/>
  <c r="Q39"/>
  <c r="H39"/>
  <c r="I31"/>
  <c r="S31" s="1"/>
  <c r="I26"/>
  <c r="S26" s="1"/>
  <c r="I21"/>
  <c r="S21" s="1"/>
  <c r="I16"/>
  <c r="S16" s="1"/>
  <c r="R37" i="1"/>
  <c r="S36"/>
  <c r="H22"/>
  <c r="I21"/>
  <c r="R17"/>
  <c r="S16"/>
  <c r="H32"/>
  <c r="I31"/>
  <c r="R27"/>
  <c r="S26"/>
  <c r="G39"/>
  <c r="H12"/>
  <c r="I11"/>
  <c r="S21"/>
  <c r="I16"/>
  <c r="Q39"/>
  <c r="I36"/>
  <c r="S31"/>
  <c r="I26"/>
  <c r="I9"/>
  <c r="I13" s="1"/>
  <c r="I18" s="1"/>
  <c r="I23" s="1"/>
  <c r="I28" s="1"/>
  <c r="I33" s="1"/>
  <c r="S41" i="7" l="1"/>
  <c r="I39"/>
  <c r="H39"/>
  <c r="S39"/>
  <c r="R39"/>
  <c r="I41"/>
  <c r="S39" i="6"/>
  <c r="R39"/>
  <c r="I39"/>
  <c r="H39"/>
  <c r="S41"/>
  <c r="I41"/>
  <c r="S39" i="5"/>
  <c r="S41" s="1"/>
  <c r="I41"/>
  <c r="H39"/>
  <c r="O39" i="2"/>
  <c r="I39"/>
  <c r="E39"/>
  <c r="P39"/>
  <c r="N39"/>
  <c r="F39"/>
  <c r="D39"/>
  <c r="S41" i="1"/>
  <c r="S39"/>
  <c r="R39"/>
  <c r="I39"/>
  <c r="H39"/>
  <c r="I41"/>
  <c r="S39" i="2" l="1"/>
  <c r="S41" s="1"/>
  <c r="I41"/>
</calcChain>
</file>

<file path=xl/comments1.xml><?xml version="1.0" encoding="utf-8"?>
<comments xmlns="http://schemas.openxmlformats.org/spreadsheetml/2006/main">
  <authors>
    <author/>
  </authors>
  <commentList>
    <comment ref="A8" authorId="0">
      <text>
        <r>
          <rPr>
            <b/>
            <sz val="9"/>
            <color indexed="8"/>
            <rFont val="Tahoma"/>
            <family val="2"/>
            <charset val="238"/>
          </rPr>
          <t xml:space="preserve">příjmení
</t>
        </r>
      </text>
    </comment>
    <comment ref="A10" authorId="0">
      <text>
        <r>
          <rPr>
            <sz val="8"/>
            <color indexed="8"/>
            <rFont val="Tahoma"/>
            <family val="2"/>
            <charset val="238"/>
          </rPr>
          <t xml:space="preserve">jméno
</t>
        </r>
      </text>
    </comment>
    <comment ref="A12" authorId="0">
      <text>
        <r>
          <rPr>
            <sz val="8"/>
            <color indexed="8"/>
            <rFont val="Tahoma"/>
            <family val="2"/>
            <charset val="238"/>
          </rPr>
          <t>reg. č.</t>
        </r>
      </text>
    </comment>
  </commentList>
</comments>
</file>

<file path=xl/sharedStrings.xml><?xml version="1.0" encoding="utf-8"?>
<sst xmlns="http://schemas.openxmlformats.org/spreadsheetml/2006/main" count="1301" uniqueCount="301">
  <si>
    <t>Pražský kuželkářský svaz</t>
  </si>
  <si>
    <t>Zápis o utkání</t>
  </si>
  <si>
    <t>Kuželna</t>
  </si>
  <si>
    <t>Zahr. Město</t>
  </si>
  <si>
    <t>Datum  </t>
  </si>
  <si>
    <t>Domácí</t>
  </si>
  <si>
    <t>TJ Astra Z. Město C</t>
  </si>
  <si>
    <t>Hosté</t>
  </si>
  <si>
    <t>KK Konstruktiva E</t>
  </si>
  <si>
    <t>Příjmení a jméno hráče</t>
  </si>
  <si>
    <t>Série hodů</t>
  </si>
  <si>
    <t>Výkon</t>
  </si>
  <si>
    <t>Dílčí</t>
  </si>
  <si>
    <t>Body</t>
  </si>
  <si>
    <t>Reg. číslo</t>
  </si>
  <si>
    <t>Plné</t>
  </si>
  <si>
    <t>Dor.</t>
  </si>
  <si>
    <t>Ch.</t>
  </si>
  <si>
    <t>Celk.</t>
  </si>
  <si>
    <t>body</t>
  </si>
  <si>
    <t>Druž.</t>
  </si>
  <si>
    <t>Hlavatá</t>
  </si>
  <si>
    <t>rozdíl</t>
  </si>
  <si>
    <t>Lébl</t>
  </si>
  <si>
    <t>Lucie</t>
  </si>
  <si>
    <t>Zbyněk</t>
  </si>
  <si>
    <t>Jetmar</t>
  </si>
  <si>
    <t>Chlumský</t>
  </si>
  <si>
    <t>Jakub</t>
  </si>
  <si>
    <t>Vlastimil</t>
  </si>
  <si>
    <t>Sedlák</t>
  </si>
  <si>
    <t>Beranová</t>
  </si>
  <si>
    <t>Marek</t>
  </si>
  <si>
    <t>Jiřina</t>
  </si>
  <si>
    <t>Kudweis</t>
  </si>
  <si>
    <t>Švindlová</t>
  </si>
  <si>
    <t>Tomáš</t>
  </si>
  <si>
    <t>Stanislava</t>
  </si>
  <si>
    <t>Šimůnek</t>
  </si>
  <si>
    <t>Perman</t>
  </si>
  <si>
    <t>Radovan</t>
  </si>
  <si>
    <t>Milan</t>
  </si>
  <si>
    <t>Kostelecký</t>
  </si>
  <si>
    <t>Musil</t>
  </si>
  <si>
    <t>Vojtěch</t>
  </si>
  <si>
    <t>Bohumír</t>
  </si>
  <si>
    <t>Celkový výkon družstva  </t>
  </si>
  <si>
    <t>Vedoucí družstva         Jméno:</t>
  </si>
  <si>
    <t>Kostelecký Vojtěch</t>
  </si>
  <si>
    <t>Bodový zisk</t>
  </si>
  <si>
    <t>Perman Milan</t>
  </si>
  <si>
    <t>Podpis:</t>
  </si>
  <si>
    <t>Rozhodčí</t>
  </si>
  <si>
    <t>Jméno:</t>
  </si>
  <si>
    <t>vedoucí družstev</t>
  </si>
  <si>
    <t>Číslo průkazu:</t>
  </si>
  <si>
    <t>Technické podmínky utkání:</t>
  </si>
  <si>
    <t>Čas zahájení utkání  </t>
  </si>
  <si>
    <t>17:30</t>
  </si>
  <si>
    <t>Teplota na kuželně  </t>
  </si>
  <si>
    <t>Čas ukončení utkání  </t>
  </si>
  <si>
    <t>21:45</t>
  </si>
  <si>
    <t>Počet diváků  </t>
  </si>
  <si>
    <t>Platnost kolaudačního protokolu  </t>
  </si>
  <si>
    <t>Připomínky k technickému stavu kuželny:</t>
  </si>
  <si>
    <t>Střídání hráčů (zranění):</t>
  </si>
  <si>
    <t>Střídající hráč</t>
  </si>
  <si>
    <t>Střídaný hráč</t>
  </si>
  <si>
    <t>Hod</t>
  </si>
  <si>
    <t>Jméno</t>
  </si>
  <si>
    <t>Reg.č.</t>
  </si>
  <si>
    <t>Napomínání hráčů za nesportovní chování či vyloučení ze startu:</t>
  </si>
  <si>
    <t>Různé:</t>
  </si>
  <si>
    <t>Datum a podpis rozhodčího</t>
  </si>
  <si>
    <t>dom. kolo</t>
  </si>
  <si>
    <t>družstvo</t>
  </si>
  <si>
    <t>vedoucí</t>
  </si>
  <si>
    <t>e-mail</t>
  </si>
  <si>
    <t>DP B</t>
  </si>
  <si>
    <t>Švarc Antonín</t>
  </si>
  <si>
    <t>tondasvarc@seznam.cz</t>
  </si>
  <si>
    <t>17:00</t>
  </si>
  <si>
    <t>AC Sparta Praha B</t>
  </si>
  <si>
    <t>Braník 1/4</t>
  </si>
  <si>
    <t>Rapid A</t>
  </si>
  <si>
    <t>Hofman Jiří</t>
  </si>
  <si>
    <t>hofmanj@2n.cz</t>
  </si>
  <si>
    <t>KK Dopravní podnik Praha B</t>
  </si>
  <si>
    <t xml:space="preserve">Braník 5/6 </t>
  </si>
  <si>
    <t>Konstruktiva D</t>
  </si>
  <si>
    <t>Máca Vojtěch</t>
  </si>
  <si>
    <t>vojtech.maca@seznam.cz</t>
  </si>
  <si>
    <t>18:00</t>
  </si>
  <si>
    <t>KK Dopravní podnik Praha C</t>
  </si>
  <si>
    <t>Hloubětín</t>
  </si>
  <si>
    <t>DP C</t>
  </si>
  <si>
    <t>Málek Miroslav</t>
  </si>
  <si>
    <t>malek@inekon.cz</t>
  </si>
  <si>
    <t>18:30</t>
  </si>
  <si>
    <t>KK Konstruktiva D</t>
  </si>
  <si>
    <t>Karlov</t>
  </si>
  <si>
    <t>US D</t>
  </si>
  <si>
    <t>Heřman Gustav</t>
  </si>
  <si>
    <t>gherman@centrum.cz</t>
  </si>
  <si>
    <t>18:45</t>
  </si>
  <si>
    <t>Meteor</t>
  </si>
  <si>
    <t>Astra ZMZ C</t>
  </si>
  <si>
    <t>votech.kostelecky@aktualne.cz</t>
  </si>
  <si>
    <t>19:00</t>
  </si>
  <si>
    <t>SC Radotín B</t>
  </si>
  <si>
    <t xml:space="preserve">Rudná      </t>
  </si>
  <si>
    <t>Praga B</t>
  </si>
  <si>
    <t>Kšír Petr</t>
  </si>
  <si>
    <t>ksir@ttc.cz</t>
  </si>
  <si>
    <t>19:15</t>
  </si>
  <si>
    <t>SK Meteor Praha C</t>
  </si>
  <si>
    <t>V. Popovice</t>
  </si>
  <si>
    <t>Vršovice C</t>
  </si>
  <si>
    <t>Rauvolfová Alena</t>
  </si>
  <si>
    <t>jnkv@seznam.cz</t>
  </si>
  <si>
    <t>19:30</t>
  </si>
  <si>
    <t>SK Rapid A</t>
  </si>
  <si>
    <t>Vršovice</t>
  </si>
  <si>
    <t>V. Popovice B</t>
  </si>
  <si>
    <t>Musil Ladislav</t>
  </si>
  <si>
    <t>musil@raj-nemovitosti.cz</t>
  </si>
  <si>
    <t>19:45</t>
  </si>
  <si>
    <t>SK Uhelné sklady D</t>
  </si>
  <si>
    <t>Radotín B</t>
  </si>
  <si>
    <t>Kalina Jan</t>
  </si>
  <si>
    <t>honza@kalic.cz</t>
  </si>
  <si>
    <t>20:00</t>
  </si>
  <si>
    <t>Slavoj V. Popovice B</t>
  </si>
  <si>
    <t>Zvon</t>
  </si>
  <si>
    <t>Rudná D</t>
  </si>
  <si>
    <t>Machulka Luboš</t>
  </si>
  <si>
    <t>machulk@seznam.cz</t>
  </si>
  <si>
    <t>20:15</t>
  </si>
  <si>
    <t>Žižkov 1/2</t>
  </si>
  <si>
    <t>Sparta B</t>
  </si>
  <si>
    <t>Cepl Zdeněk</t>
  </si>
  <si>
    <t>ceplovi@googlemail.com</t>
  </si>
  <si>
    <t>20:30</t>
  </si>
  <si>
    <t>TJ Praga B</t>
  </si>
  <si>
    <t>Žižkov 1/4</t>
  </si>
  <si>
    <t>Meteor C</t>
  </si>
  <si>
    <t>Mika Zdeněk</t>
  </si>
  <si>
    <t>mikzdenek@seznam.cz</t>
  </si>
  <si>
    <t>20:45</t>
  </si>
  <si>
    <t>TJ Sokol Praha - Vršovice C</t>
  </si>
  <si>
    <t>Žižkov 3/4</t>
  </si>
  <si>
    <t>Konstruktiva E</t>
  </si>
  <si>
    <t>permonici@gmail.com</t>
  </si>
  <si>
    <t>21:00</t>
  </si>
  <si>
    <t>TJ Sokol Rudná D</t>
  </si>
  <si>
    <t>21:15</t>
  </si>
  <si>
    <t>21:30</t>
  </si>
  <si>
    <t>skupinář:</t>
  </si>
  <si>
    <t>Bohumír Musil</t>
  </si>
  <si>
    <t>bomutil@gmail.com</t>
  </si>
  <si>
    <t>22:00</t>
  </si>
  <si>
    <t>22:15</t>
  </si>
  <si>
    <t>22:30</t>
  </si>
  <si>
    <t>22:45</t>
  </si>
  <si>
    <t>23:00</t>
  </si>
  <si>
    <t>23:15</t>
  </si>
  <si>
    <t>23:30</t>
  </si>
  <si>
    <t>23:45</t>
  </si>
  <si>
    <t>24:00</t>
  </si>
  <si>
    <t>Česká kuželkářská
asociace</t>
  </si>
  <si>
    <t xml:space="preserve">Kuželna:  </t>
  </si>
  <si>
    <t xml:space="preserve">KK Konstruktiva Praha </t>
  </si>
  <si>
    <t>Datum:  </t>
  </si>
  <si>
    <t>Sparta Praha "B"</t>
  </si>
  <si>
    <t>KK DP Praha "B"</t>
  </si>
  <si>
    <t>Svobodová</t>
  </si>
  <si>
    <t>Tomeš</t>
  </si>
  <si>
    <t>Kamila</t>
  </si>
  <si>
    <t>Miroslav</t>
  </si>
  <si>
    <t>Vácha</t>
  </si>
  <si>
    <t>Bareš</t>
  </si>
  <si>
    <t>Jan</t>
  </si>
  <si>
    <t>Einar</t>
  </si>
  <si>
    <t>Fikejzl</t>
  </si>
  <si>
    <t>Štochl</t>
  </si>
  <si>
    <t>Vít</t>
  </si>
  <si>
    <t>Martin</t>
  </si>
  <si>
    <t>Neumajer</t>
  </si>
  <si>
    <t>Hnátek</t>
  </si>
  <si>
    <t>Jiří</t>
  </si>
  <si>
    <t>Karel st.</t>
  </si>
  <si>
    <t>Cepl</t>
  </si>
  <si>
    <t>Habada</t>
  </si>
  <si>
    <t>Zdeněk</t>
  </si>
  <si>
    <t>Jindřich</t>
  </si>
  <si>
    <t>Viktorin</t>
  </si>
  <si>
    <t>Švarc</t>
  </si>
  <si>
    <t>Antonín</t>
  </si>
  <si>
    <t>Cepl Zdenek</t>
  </si>
  <si>
    <t>Čas zahájení utkání:  </t>
  </si>
  <si>
    <t>17.00</t>
  </si>
  <si>
    <t>Teplota na kuželně:  </t>
  </si>
  <si>
    <t>Čas ukončení utkání:  </t>
  </si>
  <si>
    <t>19.15</t>
  </si>
  <si>
    <t>Počet diváků:  </t>
  </si>
  <si>
    <t>Platnost kolaudačního protokolu:  </t>
  </si>
  <si>
    <t>Posejpal Václav - Konstruktiva Praha - 66. hod - žlutá karta - nesportovní chování</t>
  </si>
  <si>
    <t xml:space="preserve">Datum a podpis rozhodčího:  </t>
  </si>
  <si>
    <t>Michálek</t>
  </si>
  <si>
    <t>Jaroslav</t>
  </si>
  <si>
    <t>Ladislav</t>
  </si>
  <si>
    <t>Stoklasa</t>
  </si>
  <si>
    <t>Dymáčková</t>
  </si>
  <si>
    <t>Petr</t>
  </si>
  <si>
    <t>Markéta</t>
  </si>
  <si>
    <t>Štoček</t>
  </si>
  <si>
    <t>Kapal</t>
  </si>
  <si>
    <t>Málek</t>
  </si>
  <si>
    <t>Somolíková</t>
  </si>
  <si>
    <t>Emílie</t>
  </si>
  <si>
    <t xml:space="preserve">Švarcová </t>
  </si>
  <si>
    <t>Zachař</t>
  </si>
  <si>
    <t>Petra</t>
  </si>
  <si>
    <t>Čeněk</t>
  </si>
  <si>
    <t>Jícha</t>
  </si>
  <si>
    <t>M. Málek v.r.</t>
  </si>
  <si>
    <t>Musil v.r.</t>
  </si>
  <si>
    <t>Cernstein</t>
  </si>
  <si>
    <t>Maňour</t>
  </si>
  <si>
    <t>Ondřej</t>
  </si>
  <si>
    <t>Mašek</t>
  </si>
  <si>
    <t>Kluganost</t>
  </si>
  <si>
    <t>Karel</t>
  </si>
  <si>
    <t>Svoboda</t>
  </si>
  <si>
    <t>Smékal</t>
  </si>
  <si>
    <t>Třešňák</t>
  </si>
  <si>
    <t>Jelínek</t>
  </si>
  <si>
    <t>Šrajer</t>
  </si>
  <si>
    <t>Kšír</t>
  </si>
  <si>
    <t>Václav</t>
  </si>
  <si>
    <t>Petráček</t>
  </si>
  <si>
    <t>Kovář</t>
  </si>
  <si>
    <t>Rudná</t>
  </si>
  <si>
    <t>TJ Sokol Rudná -  D</t>
  </si>
  <si>
    <t>Rapid -  A</t>
  </si>
  <si>
    <t>Dvořák</t>
  </si>
  <si>
    <t>Pudil</t>
  </si>
  <si>
    <t>Miloslav</t>
  </si>
  <si>
    <t>František</t>
  </si>
  <si>
    <t>Fišerová</t>
  </si>
  <si>
    <t>Tůma</t>
  </si>
  <si>
    <t>Jana</t>
  </si>
  <si>
    <t>Vejvoda</t>
  </si>
  <si>
    <t>Hampl</t>
  </si>
  <si>
    <t>Vítěslav</t>
  </si>
  <si>
    <t>Fišer</t>
  </si>
  <si>
    <t>Roubal</t>
  </si>
  <si>
    <t xml:space="preserve">Petr </t>
  </si>
  <si>
    <t>Mařánek</t>
  </si>
  <si>
    <t>Podhola</t>
  </si>
  <si>
    <t xml:space="preserve">Martin </t>
  </si>
  <si>
    <t>Machulková</t>
  </si>
  <si>
    <t>Valta</t>
  </si>
  <si>
    <t>Helena</t>
  </si>
  <si>
    <t>Podhola Martin</t>
  </si>
  <si>
    <t>20°C</t>
  </si>
  <si>
    <t>Sábová</t>
  </si>
  <si>
    <t>Svitavský</t>
  </si>
  <si>
    <t>Stanislav</t>
  </si>
  <si>
    <t xml:space="preserve">Dušková </t>
  </si>
  <si>
    <t xml:space="preserve">Strnad </t>
  </si>
  <si>
    <t>Vladimír</t>
  </si>
  <si>
    <t>Štich</t>
  </si>
  <si>
    <t>Radil</t>
  </si>
  <si>
    <t>Klíma</t>
  </si>
  <si>
    <t>Wolf</t>
  </si>
  <si>
    <t>Kudějová</t>
  </si>
  <si>
    <t>Myšičková</t>
  </si>
  <si>
    <t>Jitka</t>
  </si>
  <si>
    <t>Povýšil</t>
  </si>
  <si>
    <t>Rauvolf</t>
  </si>
  <si>
    <t>Libor</t>
  </si>
  <si>
    <t>HeřmanGustav</t>
  </si>
  <si>
    <t>Klíma Jaroslav</t>
  </si>
  <si>
    <t>Čihák</t>
  </si>
  <si>
    <t>Šimek</t>
  </si>
  <si>
    <t>Váňa</t>
  </si>
  <si>
    <t>Dudek</t>
  </si>
  <si>
    <t>Miloš</t>
  </si>
  <si>
    <t>Pavel</t>
  </si>
  <si>
    <t>Smutná</t>
  </si>
  <si>
    <t>Šarlota</t>
  </si>
  <si>
    <t>Pleticha</t>
  </si>
  <si>
    <t>Dvořáková</t>
  </si>
  <si>
    <t>Květa</t>
  </si>
  <si>
    <t>Korta</t>
  </si>
  <si>
    <t>Pauk</t>
  </si>
  <si>
    <t>Lukáš</t>
  </si>
  <si>
    <t>Radek</t>
  </si>
  <si>
    <t>22°C</t>
  </si>
  <si>
    <t>dopsán na soupisku Konstruktiva D: Korta Lukáš, reg.č.17959 (hostování z SKK Ostrava od 17.9.2017)</t>
  </si>
</sst>
</file>

<file path=xl/styles.xml><?xml version="1.0" encoding="utf-8"?>
<styleSheet xmlns="http://schemas.openxmlformats.org/spreadsheetml/2006/main">
  <numFmts count="4">
    <numFmt numFmtId="164" formatCode="00000"/>
    <numFmt numFmtId="165" formatCode="0&quot;.&quot;"/>
    <numFmt numFmtId="166" formatCode="hh:mm"/>
    <numFmt numFmtId="167" formatCode="0\."/>
  </numFmts>
  <fonts count="40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10"/>
      <color theme="0" tint="-0.14999847407452621"/>
      <name val="Arial CE"/>
      <charset val="238"/>
    </font>
    <font>
      <b/>
      <sz val="9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b/>
      <sz val="9"/>
      <name val="Arial CE"/>
      <charset val="238"/>
    </font>
    <font>
      <sz val="10"/>
      <name val="Arial CE"/>
      <family val="2"/>
      <charset val="238"/>
    </font>
    <font>
      <sz val="10"/>
      <color theme="0" tint="-0.34998626667073579"/>
      <name val="Arial CE"/>
      <family val="2"/>
      <charset val="238"/>
    </font>
    <font>
      <b/>
      <sz val="16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6"/>
      <name val="Arial CE"/>
      <charset val="238"/>
    </font>
    <font>
      <b/>
      <sz val="10"/>
      <name val="Arial CE"/>
      <charset val="238"/>
    </font>
    <font>
      <sz val="9"/>
      <color rgb="FF00B050"/>
      <name val="Arial CE"/>
      <family val="2"/>
      <charset val="238"/>
    </font>
    <font>
      <sz val="8"/>
      <name val="Arial CE"/>
      <family val="2"/>
      <charset val="238"/>
    </font>
    <font>
      <sz val="9"/>
      <color rgb="FFFF000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sz val="12"/>
      <name val="Arial CE"/>
      <charset val="238"/>
    </font>
    <font>
      <sz val="10"/>
      <color indexed="22"/>
      <name val="Arial CE"/>
      <charset val="238"/>
    </font>
    <font>
      <sz val="10"/>
      <color indexed="55"/>
      <name val="Arial CE"/>
      <family val="2"/>
      <charset val="238"/>
    </font>
    <font>
      <sz val="9"/>
      <color indexed="17"/>
      <name val="Arial CE"/>
      <family val="2"/>
      <charset val="238"/>
    </font>
    <font>
      <sz val="9"/>
      <color indexed="10"/>
      <name val="Arial CE"/>
      <family val="2"/>
      <charset val="238"/>
    </font>
    <font>
      <sz val="10"/>
      <color indexed="10"/>
      <name val="Arial CE"/>
      <charset val="238"/>
    </font>
    <font>
      <sz val="9"/>
      <name val="Arial CE"/>
      <charset val="238"/>
    </font>
    <font>
      <sz val="10"/>
      <color indexed="22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6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</fills>
  <borders count="21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theme="0" tint="-0.24994659260841701"/>
      </right>
      <top style="double">
        <color theme="0" tint="-0.2499465926084170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theme="0" tint="-0.24994659260841701"/>
      </right>
      <top/>
      <bottom style="double">
        <color theme="0" tint="-0.2499465926084170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theme="0" tint="-0.24994659260841701"/>
      </right>
      <top style="double">
        <color indexed="8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double">
        <color indexed="55"/>
      </right>
      <top style="double">
        <color indexed="55"/>
      </top>
      <bottom/>
      <diagonal/>
    </border>
    <border>
      <left/>
      <right style="double">
        <color indexed="55"/>
      </right>
      <top/>
      <bottom style="double">
        <color indexed="55"/>
      </bottom>
      <diagonal/>
    </border>
    <border>
      <left/>
      <right style="double">
        <color indexed="55"/>
      </right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double">
        <color indexed="55"/>
      </right>
      <top style="double">
        <color indexed="8"/>
      </top>
      <bottom style="double">
        <color indexed="55"/>
      </bottom>
      <diagonal/>
    </border>
    <border>
      <left style="thin">
        <color indexed="8"/>
      </left>
      <right/>
      <top style="hair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2" fillId="0" borderId="0"/>
    <xf numFmtId="0" fontId="5" fillId="6" borderId="77" applyFont="0" applyBorder="0" applyAlignment="0" applyProtection="0">
      <alignment horizontal="left" vertical="center" indent="1"/>
      <protection locked="0"/>
    </xf>
    <xf numFmtId="0" fontId="12" fillId="0" borderId="0"/>
  </cellStyleXfs>
  <cellXfs count="564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7" fillId="0" borderId="2" xfId="0" applyFont="1" applyFill="1" applyBorder="1" applyAlignment="1" applyProtection="1">
      <alignment horizontal="left" vertical="top" indent="1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 vertical="top"/>
      <protection hidden="1"/>
    </xf>
    <xf numFmtId="0" fontId="4" fillId="0" borderId="16" xfId="0" applyFont="1" applyBorder="1" applyAlignment="1" applyProtection="1">
      <alignment horizontal="center" vertical="top"/>
      <protection hidden="1"/>
    </xf>
    <xf numFmtId="0" fontId="4" fillId="0" borderId="17" xfId="0" applyFont="1" applyBorder="1" applyAlignment="1" applyProtection="1">
      <alignment horizontal="center" vertical="top"/>
      <protection hidden="1"/>
    </xf>
    <xf numFmtId="0" fontId="4" fillId="0" borderId="14" xfId="0" applyFont="1" applyBorder="1" applyAlignment="1" applyProtection="1">
      <alignment horizontal="center" vertical="top"/>
      <protection hidden="1"/>
    </xf>
    <xf numFmtId="0" fontId="0" fillId="0" borderId="0" xfId="0" applyBorder="1" applyProtection="1">
      <protection hidden="1"/>
    </xf>
    <xf numFmtId="0" fontId="11" fillId="3" borderId="19" xfId="0" applyFont="1" applyFill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locked="0" hidden="1"/>
    </xf>
    <xf numFmtId="0" fontId="12" fillId="0" borderId="21" xfId="0" applyFont="1" applyBorder="1" applyAlignment="1" applyProtection="1">
      <alignment horizontal="center" vertical="center"/>
      <protection locked="0" hidden="1"/>
    </xf>
    <xf numFmtId="0" fontId="12" fillId="4" borderId="22" xfId="0" applyFont="1" applyFill="1" applyBorder="1" applyAlignment="1" applyProtection="1">
      <alignment horizontal="center" vertical="center"/>
      <protection hidden="1"/>
    </xf>
    <xf numFmtId="0" fontId="12" fillId="0" borderId="23" xfId="0" applyFont="1" applyBorder="1" applyAlignment="1" applyProtection="1">
      <alignment horizontal="center" vertical="center"/>
      <protection hidden="1"/>
    </xf>
    <xf numFmtId="0" fontId="13" fillId="0" borderId="24" xfId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11" fillId="3" borderId="27" xfId="0" applyFont="1" applyFill="1" applyBorder="1" applyAlignment="1" applyProtection="1">
      <alignment horizontal="center" vertical="center"/>
      <protection hidden="1"/>
    </xf>
    <xf numFmtId="0" fontId="12" fillId="0" borderId="28" xfId="0" applyFont="1" applyBorder="1" applyAlignment="1" applyProtection="1">
      <alignment horizontal="center" vertical="center"/>
      <protection locked="0" hidden="1"/>
    </xf>
    <xf numFmtId="0" fontId="12" fillId="0" borderId="29" xfId="0" applyFont="1" applyBorder="1" applyAlignment="1" applyProtection="1">
      <alignment horizontal="center" vertical="center"/>
      <protection locked="0" hidden="1"/>
    </xf>
    <xf numFmtId="0" fontId="12" fillId="4" borderId="30" xfId="0" applyFont="1" applyFill="1" applyBorder="1" applyAlignment="1" applyProtection="1">
      <alignment horizontal="center" vertical="center"/>
      <protection hidden="1"/>
    </xf>
    <xf numFmtId="0" fontId="12" fillId="0" borderId="31" xfId="0" applyFont="1" applyBorder="1" applyAlignment="1" applyProtection="1">
      <alignment horizontal="center" vertical="center"/>
      <protection hidden="1"/>
    </xf>
    <xf numFmtId="0" fontId="13" fillId="0" borderId="32" xfId="1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hidden="1"/>
    </xf>
    <xf numFmtId="0" fontId="12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2" fillId="0" borderId="13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4" fillId="2" borderId="36" xfId="0" applyFont="1" applyFill="1" applyBorder="1" applyAlignment="1" applyProtection="1">
      <alignment horizontal="center" vertical="center"/>
      <protection hidden="1"/>
    </xf>
    <xf numFmtId="0" fontId="16" fillId="2" borderId="37" xfId="0" applyFont="1" applyFill="1" applyBorder="1" applyAlignment="1" applyProtection="1">
      <alignment horizontal="center" vertical="center"/>
      <protection hidden="1"/>
    </xf>
    <xf numFmtId="0" fontId="16" fillId="2" borderId="38" xfId="0" applyFont="1" applyFill="1" applyBorder="1" applyAlignment="1" applyProtection="1">
      <alignment horizontal="center" vertical="center"/>
      <protection hidden="1"/>
    </xf>
    <xf numFmtId="0" fontId="16" fillId="2" borderId="39" xfId="0" applyFont="1" applyFill="1" applyBorder="1" applyAlignment="1" applyProtection="1">
      <alignment horizontal="center" vertical="center"/>
      <protection hidden="1"/>
    </xf>
    <xf numFmtId="0" fontId="16" fillId="2" borderId="40" xfId="0" applyFont="1" applyFill="1" applyBorder="1" applyAlignment="1" applyProtection="1">
      <alignment horizontal="center" vertical="center"/>
      <protection hidden="1"/>
    </xf>
    <xf numFmtId="0" fontId="2" fillId="0" borderId="41" xfId="0" applyFont="1" applyBorder="1" applyAlignment="1" applyProtection="1">
      <alignment horizontal="center" vertical="center"/>
      <protection hidden="1"/>
    </xf>
    <xf numFmtId="0" fontId="12" fillId="0" borderId="42" xfId="0" applyFont="1" applyBorder="1" applyAlignment="1" applyProtection="1">
      <alignment horizontal="center" vertical="center"/>
      <protection locked="0" hidden="1"/>
    </xf>
    <xf numFmtId="0" fontId="12" fillId="0" borderId="43" xfId="0" applyFont="1" applyBorder="1" applyAlignment="1" applyProtection="1">
      <alignment horizontal="center" vertical="center"/>
      <protection locked="0" hidden="1"/>
    </xf>
    <xf numFmtId="0" fontId="12" fillId="4" borderId="44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48" xfId="0" applyBorder="1" applyAlignment="1" applyProtection="1">
      <alignment vertical="center"/>
      <protection hidden="1"/>
    </xf>
    <xf numFmtId="0" fontId="7" fillId="0" borderId="48" xfId="0" applyFont="1" applyBorder="1" applyAlignment="1" applyProtection="1">
      <alignment horizontal="right" vertical="center"/>
      <protection hidden="1"/>
    </xf>
    <xf numFmtId="0" fontId="16" fillId="4" borderId="49" xfId="0" applyFont="1" applyFill="1" applyBorder="1" applyAlignment="1" applyProtection="1">
      <alignment horizontal="center" vertical="center"/>
      <protection hidden="1"/>
    </xf>
    <xf numFmtId="0" fontId="16" fillId="4" borderId="50" xfId="0" applyFont="1" applyFill="1" applyBorder="1" applyAlignment="1" applyProtection="1">
      <alignment horizontal="center" vertical="center"/>
      <protection hidden="1"/>
    </xf>
    <xf numFmtId="0" fontId="16" fillId="4" borderId="51" xfId="0" applyFont="1" applyFill="1" applyBorder="1" applyAlignment="1" applyProtection="1">
      <alignment horizontal="center" vertical="center"/>
      <protection hidden="1"/>
    </xf>
    <xf numFmtId="0" fontId="16" fillId="4" borderId="52" xfId="0" applyFont="1" applyFill="1" applyBorder="1" applyAlignment="1" applyProtection="1">
      <alignment horizontal="center" vertical="center"/>
      <protection hidden="1"/>
    </xf>
    <xf numFmtId="0" fontId="17" fillId="0" borderId="53" xfId="0" applyFont="1" applyFill="1" applyBorder="1" applyAlignment="1" applyProtection="1">
      <alignment horizontal="center" vertical="center"/>
      <protection hidden="1"/>
    </xf>
    <xf numFmtId="0" fontId="14" fillId="2" borderId="54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indent="1"/>
      <protection hidden="1"/>
    </xf>
    <xf numFmtId="0" fontId="4" fillId="0" borderId="0" xfId="0" applyFont="1" applyAlignment="1" applyProtection="1">
      <alignment horizontal="right" indent="1"/>
      <protection hidden="1"/>
    </xf>
    <xf numFmtId="0" fontId="14" fillId="4" borderId="52" xfId="0" applyFont="1" applyFill="1" applyBorder="1" applyAlignment="1" applyProtection="1">
      <alignment horizontal="center" vertical="center"/>
      <protection hidden="1"/>
    </xf>
    <xf numFmtId="0" fontId="15" fillId="0" borderId="0" xfId="0" applyFont="1" applyBorder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Fill="1" applyAlignment="1" applyProtection="1">
      <protection hidden="1"/>
    </xf>
    <xf numFmtId="0" fontId="18" fillId="0" borderId="0" xfId="0" applyFont="1" applyBorder="1" applyAlignment="1" applyProtection="1">
      <alignment horizontal="left" indent="1"/>
      <protection hidden="1"/>
    </xf>
    <xf numFmtId="0" fontId="14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25" xfId="0" applyFont="1" applyBorder="1" applyAlignment="1" applyProtection="1">
      <alignment horizontal="left" indent="1"/>
      <protection hidden="1"/>
    </xf>
    <xf numFmtId="0" fontId="4" fillId="0" borderId="0" xfId="0" applyFont="1" applyBorder="1" applyAlignment="1" applyProtection="1">
      <alignment horizontal="left" indent="1"/>
      <protection hidden="1"/>
    </xf>
    <xf numFmtId="0" fontId="4" fillId="0" borderId="26" xfId="0" applyFont="1" applyBorder="1" applyAlignment="1" applyProtection="1">
      <alignment horizontal="left" indent="1"/>
      <protection hidden="1"/>
    </xf>
    <xf numFmtId="0" fontId="20" fillId="0" borderId="25" xfId="0" applyFont="1" applyBorder="1" applyAlignment="1" applyProtection="1">
      <alignment horizontal="left" indent="1"/>
      <protection hidden="1"/>
    </xf>
    <xf numFmtId="0" fontId="20" fillId="0" borderId="0" xfId="0" applyFont="1" applyBorder="1" applyAlignment="1" applyProtection="1">
      <alignment horizontal="left" indent="1"/>
      <protection hidden="1"/>
    </xf>
    <xf numFmtId="0" fontId="4" fillId="0" borderId="59" xfId="0" applyFont="1" applyBorder="1" applyAlignment="1" applyProtection="1">
      <alignment horizontal="left" indent="1"/>
      <protection hidden="1"/>
    </xf>
    <xf numFmtId="0" fontId="12" fillId="0" borderId="60" xfId="0" applyFont="1" applyBorder="1" applyAlignment="1" applyProtection="1">
      <alignment horizontal="left" indent="1"/>
      <protection hidden="1"/>
    </xf>
    <xf numFmtId="0" fontId="4" fillId="0" borderId="35" xfId="0" applyFont="1" applyBorder="1" applyAlignment="1" applyProtection="1">
      <alignment horizontal="left" indent="1"/>
      <protection hidden="1"/>
    </xf>
    <xf numFmtId="0" fontId="4" fillId="0" borderId="61" xfId="0" applyFont="1" applyBorder="1" applyAlignment="1" applyProtection="1">
      <alignment horizontal="left" indent="1"/>
      <protection hidden="1"/>
    </xf>
    <xf numFmtId="0" fontId="4" fillId="0" borderId="62" xfId="0" applyFont="1" applyBorder="1" applyAlignment="1" applyProtection="1">
      <alignment horizontal="left" indent="1"/>
      <protection hidden="1"/>
    </xf>
    <xf numFmtId="0" fontId="4" fillId="0" borderId="63" xfId="0" applyFont="1" applyBorder="1" applyAlignment="1" applyProtection="1">
      <alignment horizontal="left" indent="1"/>
      <protection hidden="1"/>
    </xf>
    <xf numFmtId="0" fontId="4" fillId="0" borderId="64" xfId="0" applyFont="1" applyBorder="1" applyAlignment="1" applyProtection="1">
      <alignment horizontal="center"/>
      <protection hidden="1"/>
    </xf>
    <xf numFmtId="0" fontId="4" fillId="0" borderId="65" xfId="0" applyFont="1" applyBorder="1" applyAlignment="1" applyProtection="1">
      <alignment horizontal="left" indent="1"/>
      <protection hidden="1"/>
    </xf>
    <xf numFmtId="0" fontId="0" fillId="0" borderId="1" xfId="0" applyBorder="1" applyProtection="1">
      <protection hidden="1"/>
    </xf>
    <xf numFmtId="0" fontId="4" fillId="0" borderId="66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left" indent="1"/>
      <protection hidden="1"/>
    </xf>
    <xf numFmtId="0" fontId="4" fillId="0" borderId="1" xfId="0" applyFont="1" applyBorder="1" applyAlignment="1" applyProtection="1">
      <alignment horizontal="center"/>
      <protection hidden="1"/>
    </xf>
    <xf numFmtId="0" fontId="4" fillId="0" borderId="67" xfId="0" applyFont="1" applyBorder="1" applyAlignment="1" applyProtection="1">
      <alignment horizontal="center"/>
      <protection hidden="1"/>
    </xf>
    <xf numFmtId="0" fontId="4" fillId="0" borderId="68" xfId="0" applyFont="1" applyBorder="1" applyAlignment="1" applyProtection="1">
      <alignment horizontal="center"/>
      <protection hidden="1"/>
    </xf>
    <xf numFmtId="165" fontId="4" fillId="0" borderId="69" xfId="0" applyNumberFormat="1" applyFont="1" applyBorder="1" applyAlignment="1" applyProtection="1">
      <alignment horizontal="center" vertical="center"/>
      <protection locked="0" hidden="1"/>
    </xf>
    <xf numFmtId="164" fontId="22" fillId="0" borderId="72" xfId="0" applyNumberFormat="1" applyFont="1" applyBorder="1" applyAlignment="1" applyProtection="1">
      <alignment horizontal="center" vertical="center"/>
      <protection locked="0" hidden="1"/>
    </xf>
    <xf numFmtId="165" fontId="4" fillId="0" borderId="72" xfId="0" applyNumberFormat="1" applyFont="1" applyBorder="1" applyAlignment="1" applyProtection="1">
      <alignment horizontal="center" vertical="center"/>
      <protection locked="0" hidden="1"/>
    </xf>
    <xf numFmtId="164" fontId="22" fillId="0" borderId="74" xfId="0" applyNumberFormat="1" applyFont="1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left" indent="1"/>
      <protection hidden="1"/>
    </xf>
    <xf numFmtId="0" fontId="0" fillId="0" borderId="13" xfId="0" applyBorder="1" applyAlignment="1" applyProtection="1">
      <alignment horizontal="left" wrapText="1" indent="1"/>
      <protection hidden="1"/>
    </xf>
    <xf numFmtId="0" fontId="0" fillId="0" borderId="33" xfId="0" applyBorder="1" applyAlignment="1" applyProtection="1">
      <alignment horizontal="left" wrapText="1" indent="1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left" indent="1"/>
      <protection hidden="1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20" fillId="0" borderId="0" xfId="0" applyFont="1" applyBorder="1" applyAlignment="1" applyProtection="1">
      <protection hidden="1"/>
    </xf>
    <xf numFmtId="0" fontId="0" fillId="5" borderId="0" xfId="0" applyFill="1" applyAlignment="1" applyProtection="1">
      <alignment horizontal="center"/>
      <protection locked="0"/>
    </xf>
    <xf numFmtId="0" fontId="0" fillId="5" borderId="0" xfId="0" applyFill="1" applyProtection="1">
      <protection locked="0"/>
    </xf>
    <xf numFmtId="0" fontId="0" fillId="5" borderId="0" xfId="0" applyFill="1" applyAlignment="1" applyProtection="1">
      <protection locked="0"/>
    </xf>
    <xf numFmtId="0" fontId="0" fillId="0" borderId="0" xfId="0" applyAlignment="1" applyProtection="1">
      <protection hidden="1"/>
    </xf>
    <xf numFmtId="0" fontId="0" fillId="0" borderId="2" xfId="0" applyFont="1" applyBorder="1" applyProtection="1">
      <protection locked="0"/>
    </xf>
    <xf numFmtId="0" fontId="0" fillId="0" borderId="48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6" xfId="0" applyBorder="1" applyProtection="1">
      <protection locked="0"/>
    </xf>
    <xf numFmtId="0" fontId="0" fillId="0" borderId="0" xfId="0" applyFill="1" applyBorder="1" applyAlignment="1" applyProtection="1">
      <alignment horizontal="center"/>
      <protection hidden="1"/>
    </xf>
    <xf numFmtId="1" fontId="0" fillId="0" borderId="0" xfId="0" applyNumberFormat="1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1" fontId="0" fillId="0" borderId="0" xfId="0" applyNumberFormat="1" applyFont="1" applyFill="1" applyBorder="1" applyProtection="1">
      <protection hidden="1"/>
    </xf>
    <xf numFmtId="0" fontId="25" fillId="0" borderId="0" xfId="0" applyFont="1" applyFill="1" applyBorder="1" applyProtection="1">
      <protection hidden="1"/>
    </xf>
    <xf numFmtId="49" fontId="24" fillId="0" borderId="0" xfId="0" applyNumberFormat="1" applyFont="1" applyFill="1" applyBorder="1" applyAlignment="1" applyProtection="1">
      <alignment horizontal="center"/>
      <protection hidden="1"/>
    </xf>
    <xf numFmtId="0" fontId="0" fillId="5" borderId="0" xfId="0" applyFill="1" applyAlignment="1" applyProtection="1">
      <protection locked="0" hidden="1"/>
    </xf>
    <xf numFmtId="1" fontId="0" fillId="0" borderId="0" xfId="0" applyNumberFormat="1" applyFill="1" applyBorder="1" applyProtection="1">
      <protection hidden="1"/>
    </xf>
    <xf numFmtId="0" fontId="0" fillId="0" borderId="0" xfId="0" applyProtection="1">
      <protection locked="0" hidden="1"/>
    </xf>
    <xf numFmtId="0" fontId="0" fillId="0" borderId="0" xfId="0" applyBorder="1" applyProtection="1">
      <protection locked="0" hidden="1"/>
    </xf>
    <xf numFmtId="0" fontId="0" fillId="0" borderId="0" xfId="0" applyAlignment="1" applyProtection="1">
      <alignment horizontal="right" indent="1"/>
      <protection hidden="1"/>
    </xf>
    <xf numFmtId="0" fontId="26" fillId="0" borderId="0" xfId="0" applyFont="1" applyProtection="1">
      <protection hidden="1"/>
    </xf>
    <xf numFmtId="49" fontId="0" fillId="0" borderId="0" xfId="0" applyNumberFormat="1" applyBorder="1" applyProtection="1">
      <protection hidden="1"/>
    </xf>
    <xf numFmtId="0" fontId="26" fillId="0" borderId="0" xfId="0" applyFont="1" applyBorder="1" applyProtection="1">
      <protection hidden="1"/>
    </xf>
    <xf numFmtId="0" fontId="27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protection hidden="1"/>
    </xf>
    <xf numFmtId="0" fontId="26" fillId="0" borderId="0" xfId="0" applyFont="1" applyBorder="1" applyAlignment="1" applyProtection="1">
      <protection hidden="1"/>
    </xf>
    <xf numFmtId="0" fontId="20" fillId="0" borderId="0" xfId="0" applyFont="1" applyFill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0" fillId="0" borderId="0" xfId="0" applyFont="1" applyFill="1" applyAlignment="1" applyProtection="1">
      <alignment horizontal="center"/>
      <protection locked="0"/>
    </xf>
    <xf numFmtId="0" fontId="20" fillId="0" borderId="0" xfId="0" applyFont="1" applyFill="1" applyProtection="1">
      <protection locked="0"/>
    </xf>
    <xf numFmtId="0" fontId="20" fillId="0" borderId="0" xfId="0" applyFont="1" applyProtection="1">
      <protection locked="0"/>
    </xf>
    <xf numFmtId="0" fontId="20" fillId="0" borderId="0" xfId="0" applyFont="1" applyBorder="1" applyProtection="1">
      <protection locked="0"/>
    </xf>
    <xf numFmtId="0" fontId="0" fillId="0" borderId="0" xfId="0" applyFont="1" applyBorder="1" applyProtection="1">
      <protection hidden="1"/>
    </xf>
    <xf numFmtId="0" fontId="12" fillId="0" borderId="0" xfId="3" applyFill="1" applyProtection="1">
      <protection hidden="1"/>
    </xf>
    <xf numFmtId="0" fontId="4" fillId="0" borderId="0" xfId="3" applyFont="1" applyFill="1" applyAlignment="1" applyProtection="1">
      <alignment horizontal="right"/>
      <protection hidden="1"/>
    </xf>
    <xf numFmtId="0" fontId="7" fillId="0" borderId="80" xfId="3" applyFont="1" applyFill="1" applyBorder="1" applyAlignment="1" applyProtection="1">
      <alignment horizontal="left" vertical="top" indent="1"/>
      <protection hidden="1"/>
    </xf>
    <xf numFmtId="0" fontId="4" fillId="0" borderId="86" xfId="3" applyFont="1" applyFill="1" applyBorder="1" applyAlignment="1" applyProtection="1">
      <alignment horizontal="center" vertical="top"/>
      <protection hidden="1"/>
    </xf>
    <xf numFmtId="0" fontId="4" fillId="0" borderId="87" xfId="3" applyFont="1" applyFill="1" applyBorder="1" applyAlignment="1" applyProtection="1">
      <alignment horizontal="center" vertical="top"/>
      <protection hidden="1"/>
    </xf>
    <xf numFmtId="0" fontId="4" fillId="0" borderId="88" xfId="3" applyFont="1" applyFill="1" applyBorder="1" applyAlignment="1" applyProtection="1">
      <alignment horizontal="center" vertical="top"/>
      <protection hidden="1"/>
    </xf>
    <xf numFmtId="0" fontId="4" fillId="0" borderId="89" xfId="3" applyFont="1" applyFill="1" applyBorder="1" applyAlignment="1" applyProtection="1">
      <alignment horizontal="center" vertical="top"/>
      <protection hidden="1"/>
    </xf>
    <xf numFmtId="0" fontId="4" fillId="0" borderId="90" xfId="3" applyFont="1" applyFill="1" applyBorder="1" applyAlignment="1" applyProtection="1">
      <alignment horizontal="center" vertical="top"/>
      <protection hidden="1"/>
    </xf>
    <xf numFmtId="0" fontId="12" fillId="0" borderId="0" xfId="3" applyFill="1" applyBorder="1" applyProtection="1">
      <protection hidden="1"/>
    </xf>
    <xf numFmtId="0" fontId="4" fillId="0" borderId="91" xfId="3" applyFont="1" applyFill="1" applyBorder="1" applyAlignment="1" applyProtection="1">
      <alignment horizontal="center" vertical="center"/>
      <protection hidden="1"/>
    </xf>
    <xf numFmtId="0" fontId="12" fillId="0" borderId="92" xfId="3" applyFont="1" applyFill="1" applyBorder="1" applyAlignment="1" applyProtection="1">
      <alignment horizontal="center" vertical="center"/>
      <protection locked="0" hidden="1"/>
    </xf>
    <xf numFmtId="0" fontId="12" fillId="0" borderId="93" xfId="3" applyFont="1" applyFill="1" applyBorder="1" applyAlignment="1" applyProtection="1">
      <alignment horizontal="center" vertical="center"/>
      <protection locked="0" hidden="1"/>
    </xf>
    <xf numFmtId="0" fontId="12" fillId="0" borderId="94" xfId="3" applyFont="1" applyFill="1" applyBorder="1" applyAlignment="1" applyProtection="1">
      <alignment horizontal="center" vertical="center"/>
      <protection hidden="1"/>
    </xf>
    <xf numFmtId="0" fontId="12" fillId="0" borderId="91" xfId="3" applyFont="1" applyFill="1" applyBorder="1" applyAlignment="1" applyProtection="1">
      <alignment horizontal="center" vertical="center"/>
      <protection hidden="1"/>
    </xf>
    <xf numFmtId="0" fontId="5" fillId="0" borderId="0" xfId="3" applyFont="1" applyFill="1" applyAlignment="1" applyProtection="1">
      <alignment horizontal="center" vertical="center"/>
      <protection hidden="1"/>
    </xf>
    <xf numFmtId="0" fontId="4" fillId="0" borderId="95" xfId="3" applyFont="1" applyFill="1" applyBorder="1" applyAlignment="1" applyProtection="1">
      <alignment horizontal="center" vertical="center"/>
      <protection hidden="1"/>
    </xf>
    <xf numFmtId="0" fontId="12" fillId="0" borderId="96" xfId="3" applyFont="1" applyFill="1" applyBorder="1" applyAlignment="1" applyProtection="1">
      <alignment horizontal="center" vertical="center"/>
      <protection locked="0" hidden="1"/>
    </xf>
    <xf numFmtId="0" fontId="12" fillId="0" borderId="97" xfId="3" applyFont="1" applyFill="1" applyBorder="1" applyAlignment="1" applyProtection="1">
      <alignment horizontal="center" vertical="center"/>
      <protection locked="0" hidden="1"/>
    </xf>
    <xf numFmtId="0" fontId="12" fillId="0" borderId="98" xfId="3" applyFont="1" applyFill="1" applyBorder="1" applyAlignment="1" applyProtection="1">
      <alignment horizontal="center" vertical="center"/>
      <protection hidden="1"/>
    </xf>
    <xf numFmtId="0" fontId="12" fillId="0" borderId="95" xfId="3" applyFont="1" applyFill="1" applyBorder="1" applyAlignment="1" applyProtection="1">
      <alignment horizontal="center" vertical="center"/>
      <protection hidden="1"/>
    </xf>
    <xf numFmtId="0" fontId="4" fillId="0" borderId="100" xfId="3" applyFont="1" applyFill="1" applyBorder="1" applyAlignment="1" applyProtection="1">
      <alignment horizontal="center" vertical="center"/>
      <protection hidden="1"/>
    </xf>
    <xf numFmtId="0" fontId="12" fillId="0" borderId="101" xfId="3" applyFont="1" applyFill="1" applyBorder="1" applyAlignment="1" applyProtection="1">
      <alignment horizontal="center" vertical="center"/>
      <protection locked="0" hidden="1"/>
    </xf>
    <xf numFmtId="0" fontId="12" fillId="0" borderId="102" xfId="3" applyFont="1" applyFill="1" applyBorder="1" applyAlignment="1" applyProtection="1">
      <alignment horizontal="center" vertical="center"/>
      <protection locked="0" hidden="1"/>
    </xf>
    <xf numFmtId="0" fontId="12" fillId="0" borderId="103" xfId="3" applyFont="1" applyFill="1" applyBorder="1" applyAlignment="1" applyProtection="1">
      <alignment horizontal="center" vertical="center"/>
      <protection hidden="1"/>
    </xf>
    <xf numFmtId="0" fontId="12" fillId="0" borderId="100" xfId="3" applyFont="1" applyFill="1" applyBorder="1" applyAlignment="1" applyProtection="1">
      <alignment horizontal="center" vertical="center"/>
      <protection hidden="1"/>
    </xf>
    <xf numFmtId="0" fontId="4" fillId="0" borderId="104" xfId="3" applyFont="1" applyFill="1" applyBorder="1" applyAlignment="1" applyProtection="1">
      <alignment horizontal="center" vertical="center"/>
      <protection hidden="1"/>
    </xf>
    <xf numFmtId="0" fontId="16" fillId="0" borderId="105" xfId="3" applyFont="1" applyFill="1" applyBorder="1" applyAlignment="1" applyProtection="1">
      <alignment horizontal="center" vertical="center"/>
      <protection hidden="1"/>
    </xf>
    <xf numFmtId="0" fontId="16" fillId="0" borderId="106" xfId="3" applyFont="1" applyFill="1" applyBorder="1" applyAlignment="1" applyProtection="1">
      <alignment horizontal="center" vertical="center"/>
      <protection hidden="1"/>
    </xf>
    <xf numFmtId="0" fontId="16" fillId="0" borderId="107" xfId="3" applyFont="1" applyFill="1" applyBorder="1" applyAlignment="1" applyProtection="1">
      <alignment horizontal="center" vertical="center"/>
      <protection hidden="1"/>
    </xf>
    <xf numFmtId="0" fontId="12" fillId="0" borderId="80" xfId="3" applyFill="1" applyBorder="1" applyAlignment="1" applyProtection="1">
      <alignment vertical="center"/>
      <protection hidden="1"/>
    </xf>
    <xf numFmtId="0" fontId="12" fillId="0" borderId="108" xfId="3" applyFill="1" applyBorder="1" applyAlignment="1" applyProtection="1">
      <alignment vertical="center"/>
      <protection hidden="1"/>
    </xf>
    <xf numFmtId="0" fontId="7" fillId="0" borderId="81" xfId="3" applyFont="1" applyFill="1" applyBorder="1" applyAlignment="1" applyProtection="1">
      <alignment horizontal="right" vertical="center"/>
      <protection hidden="1"/>
    </xf>
    <xf numFmtId="0" fontId="16" fillId="0" borderId="109" xfId="3" applyFont="1" applyFill="1" applyBorder="1" applyAlignment="1" applyProtection="1">
      <alignment horizontal="center" vertical="center"/>
      <protection hidden="1"/>
    </xf>
    <xf numFmtId="0" fontId="16" fillId="0" borderId="110" xfId="3" applyFont="1" applyFill="1" applyBorder="1" applyAlignment="1" applyProtection="1">
      <alignment horizontal="center" vertical="center"/>
      <protection hidden="1"/>
    </xf>
    <xf numFmtId="0" fontId="16" fillId="0" borderId="111" xfId="3" applyFont="1" applyFill="1" applyBorder="1" applyAlignment="1" applyProtection="1">
      <alignment horizontal="center" vertical="center"/>
      <protection hidden="1"/>
    </xf>
    <xf numFmtId="0" fontId="16" fillId="0" borderId="83" xfId="3" applyFont="1" applyFill="1" applyBorder="1" applyAlignment="1" applyProtection="1">
      <alignment horizontal="center" vertical="center"/>
      <protection hidden="1"/>
    </xf>
    <xf numFmtId="0" fontId="14" fillId="0" borderId="8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Alignment="1" applyProtection="1">
      <alignment horizontal="left" indent="1"/>
      <protection hidden="1"/>
    </xf>
    <xf numFmtId="0" fontId="4" fillId="0" borderId="0" xfId="3" applyFont="1" applyFill="1" applyAlignment="1" applyProtection="1">
      <alignment horizontal="right" indent="1"/>
      <protection hidden="1"/>
    </xf>
    <xf numFmtId="0" fontId="8" fillId="0" borderId="83" xfId="3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14" fillId="0" borderId="0" xfId="3" applyFont="1" applyFill="1" applyProtection="1">
      <protection hidden="1"/>
    </xf>
    <xf numFmtId="0" fontId="4" fillId="0" borderId="115" xfId="3" applyFont="1" applyFill="1" applyBorder="1" applyAlignment="1" applyProtection="1">
      <alignment horizontal="left" indent="1"/>
      <protection hidden="1"/>
    </xf>
    <xf numFmtId="0" fontId="4" fillId="0" borderId="0" xfId="3" applyFont="1" applyFill="1" applyBorder="1" applyAlignment="1" applyProtection="1">
      <alignment horizontal="left" indent="1"/>
      <protection hidden="1"/>
    </xf>
    <xf numFmtId="0" fontId="4" fillId="0" borderId="116" xfId="3" applyFont="1" applyFill="1" applyBorder="1" applyAlignment="1" applyProtection="1">
      <alignment horizontal="left" indent="1"/>
      <protection hidden="1"/>
    </xf>
    <xf numFmtId="0" fontId="2" fillId="0" borderId="115" xfId="3" applyFont="1" applyFill="1" applyBorder="1" applyAlignment="1" applyProtection="1">
      <alignment horizontal="left" indent="1"/>
      <protection hidden="1"/>
    </xf>
    <xf numFmtId="0" fontId="2" fillId="0" borderId="0" xfId="3" applyFont="1" applyFill="1" applyBorder="1" applyAlignment="1" applyProtection="1">
      <alignment horizontal="left" indent="1"/>
      <protection hidden="1"/>
    </xf>
    <xf numFmtId="0" fontId="4" fillId="0" borderId="117" xfId="3" applyFont="1" applyFill="1" applyBorder="1" applyAlignment="1" applyProtection="1">
      <alignment horizontal="left" indent="1"/>
      <protection hidden="1"/>
    </xf>
    <xf numFmtId="0" fontId="12" fillId="0" borderId="118" xfId="3" applyFont="1" applyFill="1" applyBorder="1" applyAlignment="1" applyProtection="1">
      <alignment horizontal="left" indent="1"/>
      <protection hidden="1"/>
    </xf>
    <xf numFmtId="0" fontId="4" fillId="0" borderId="119" xfId="3" applyFont="1" applyFill="1" applyBorder="1" applyAlignment="1" applyProtection="1">
      <alignment horizontal="left" indent="1"/>
      <protection hidden="1"/>
    </xf>
    <xf numFmtId="0" fontId="4" fillId="0" borderId="120" xfId="3" applyFont="1" applyFill="1" applyBorder="1" applyAlignment="1" applyProtection="1">
      <alignment horizontal="left" indent="1"/>
      <protection hidden="1"/>
    </xf>
    <xf numFmtId="0" fontId="4" fillId="0" borderId="121" xfId="3" applyFont="1" applyFill="1" applyBorder="1" applyAlignment="1" applyProtection="1">
      <alignment horizontal="left" indent="1"/>
      <protection hidden="1"/>
    </xf>
    <xf numFmtId="0" fontId="4" fillId="0" borderId="122" xfId="3" applyFont="1" applyFill="1" applyBorder="1" applyAlignment="1" applyProtection="1">
      <alignment horizontal="left" indent="1"/>
      <protection hidden="1"/>
    </xf>
    <xf numFmtId="0" fontId="4" fillId="0" borderId="123" xfId="3" applyFont="1" applyFill="1" applyBorder="1" applyAlignment="1" applyProtection="1">
      <alignment horizontal="center"/>
      <protection hidden="1"/>
    </xf>
    <xf numFmtId="0" fontId="4" fillId="0" borderId="124" xfId="3" applyFont="1" applyFill="1" applyBorder="1" applyAlignment="1" applyProtection="1">
      <alignment horizontal="left" indent="1"/>
      <protection hidden="1"/>
    </xf>
    <xf numFmtId="0" fontId="12" fillId="0" borderId="79" xfId="3" applyFill="1" applyBorder="1" applyProtection="1">
      <protection hidden="1"/>
    </xf>
    <xf numFmtId="0" fontId="4" fillId="0" borderId="125" xfId="3" applyFont="1" applyFill="1" applyBorder="1" applyAlignment="1" applyProtection="1">
      <alignment horizontal="center"/>
      <protection hidden="1"/>
    </xf>
    <xf numFmtId="0" fontId="4" fillId="0" borderId="79" xfId="3" applyFont="1" applyFill="1" applyBorder="1" applyAlignment="1" applyProtection="1">
      <alignment horizontal="left" indent="1"/>
      <protection hidden="1"/>
    </xf>
    <xf numFmtId="0" fontId="4" fillId="0" borderId="79" xfId="3" applyFont="1" applyFill="1" applyBorder="1" applyAlignment="1" applyProtection="1">
      <alignment horizontal="center"/>
      <protection hidden="1"/>
    </xf>
    <xf numFmtId="0" fontId="4" fillId="0" borderId="126" xfId="3" applyFont="1" applyFill="1" applyBorder="1" applyAlignment="1" applyProtection="1">
      <alignment horizontal="center"/>
      <protection hidden="1"/>
    </xf>
    <xf numFmtId="0" fontId="4" fillId="0" borderId="127" xfId="3" applyFont="1" applyFill="1" applyBorder="1" applyAlignment="1" applyProtection="1">
      <alignment horizontal="center"/>
      <protection hidden="1"/>
    </xf>
    <xf numFmtId="167" fontId="4" fillId="0" borderId="128" xfId="3" applyNumberFormat="1" applyFont="1" applyFill="1" applyBorder="1" applyAlignment="1" applyProtection="1">
      <alignment horizontal="center" vertical="center"/>
      <protection locked="0" hidden="1"/>
    </xf>
    <xf numFmtId="0" fontId="22" fillId="0" borderId="97" xfId="3" applyFont="1" applyFill="1" applyBorder="1" applyAlignment="1" applyProtection="1">
      <alignment horizontal="center" vertical="center"/>
      <protection locked="0" hidden="1"/>
    </xf>
    <xf numFmtId="167" fontId="4" fillId="0" borderId="97" xfId="3" applyNumberFormat="1" applyFont="1" applyFill="1" applyBorder="1" applyAlignment="1" applyProtection="1">
      <alignment horizontal="center" vertical="center"/>
      <protection locked="0" hidden="1"/>
    </xf>
    <xf numFmtId="0" fontId="22" fillId="0" borderId="129" xfId="3" applyFont="1" applyFill="1" applyBorder="1" applyAlignment="1" applyProtection="1">
      <alignment horizontal="center" vertical="center"/>
      <protection locked="0" hidden="1"/>
    </xf>
    <xf numFmtId="0" fontId="12" fillId="0" borderId="130" xfId="3" applyFill="1" applyBorder="1" applyAlignment="1" applyProtection="1">
      <alignment horizontal="left" indent="1"/>
      <protection hidden="1"/>
    </xf>
    <xf numFmtId="0" fontId="12" fillId="0" borderId="131" xfId="3" applyFill="1" applyBorder="1" applyAlignment="1" applyProtection="1">
      <alignment horizontal="left" wrapText="1" indent="1"/>
      <protection hidden="1"/>
    </xf>
    <xf numFmtId="0" fontId="12" fillId="0" borderId="132" xfId="3" applyFill="1" applyBorder="1" applyAlignment="1" applyProtection="1">
      <alignment horizontal="left" wrapText="1" indent="1"/>
      <protection hidden="1"/>
    </xf>
    <xf numFmtId="0" fontId="4" fillId="0" borderId="133" xfId="3" applyFont="1" applyFill="1" applyBorder="1" applyAlignment="1" applyProtection="1">
      <protection hidden="1"/>
    </xf>
    <xf numFmtId="0" fontId="4" fillId="0" borderId="133" xfId="3" applyFont="1" applyFill="1" applyBorder="1" applyAlignment="1" applyProtection="1">
      <alignment horizontal="right"/>
      <protection hidden="1"/>
    </xf>
    <xf numFmtId="0" fontId="28" fillId="0" borderId="0" xfId="0" applyFont="1" applyProtection="1">
      <protection hidden="1"/>
    </xf>
    <xf numFmtId="0" fontId="11" fillId="4" borderId="19" xfId="0" applyFont="1" applyFill="1" applyBorder="1" applyAlignment="1" applyProtection="1">
      <alignment horizontal="center" vertical="center"/>
      <protection hidden="1"/>
    </xf>
    <xf numFmtId="0" fontId="29" fillId="0" borderId="135" xfId="1" applyFont="1" applyFill="1" applyBorder="1" applyAlignment="1" applyProtection="1">
      <alignment horizontal="center" vertical="center"/>
    </xf>
    <xf numFmtId="0" fontId="11" fillId="4" borderId="27" xfId="0" applyFont="1" applyFill="1" applyBorder="1" applyAlignment="1" applyProtection="1">
      <alignment horizontal="center" vertical="center"/>
      <protection hidden="1"/>
    </xf>
    <xf numFmtId="0" fontId="29" fillId="0" borderId="136" xfId="1" applyFont="1" applyFill="1" applyBorder="1" applyAlignment="1" applyProtection="1">
      <alignment horizontal="center" vertical="center"/>
    </xf>
    <xf numFmtId="0" fontId="0" fillId="7" borderId="0" xfId="0" applyFill="1" applyAlignment="1" applyProtection="1">
      <alignment horizontal="center"/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protection locked="0"/>
    </xf>
    <xf numFmtId="0" fontId="0" fillId="7" borderId="0" xfId="0" applyFill="1" applyAlignment="1" applyProtection="1">
      <protection locked="0" hidden="1"/>
    </xf>
    <xf numFmtId="0" fontId="32" fillId="0" borderId="0" xfId="0" applyFont="1" applyProtection="1">
      <protection hidden="1"/>
    </xf>
    <xf numFmtId="0" fontId="32" fillId="0" borderId="0" xfId="0" applyFont="1" applyBorder="1" applyProtection="1">
      <protection hidden="1"/>
    </xf>
    <xf numFmtId="0" fontId="32" fillId="0" borderId="0" xfId="0" applyFont="1" applyAlignment="1" applyProtection="1">
      <protection hidden="1"/>
    </xf>
    <xf numFmtId="0" fontId="32" fillId="0" borderId="0" xfId="0" applyFont="1" applyBorder="1" applyAlignment="1" applyProtection="1">
      <protection hidden="1"/>
    </xf>
    <xf numFmtId="0" fontId="7" fillId="8" borderId="139" xfId="0" applyFont="1" applyFill="1" applyBorder="1" applyAlignment="1" applyProtection="1">
      <alignment horizontal="left" vertical="top" indent="1"/>
      <protection hidden="1"/>
    </xf>
    <xf numFmtId="0" fontId="4" fillId="0" borderId="151" xfId="0" applyFont="1" applyBorder="1" applyAlignment="1" applyProtection="1">
      <alignment horizontal="center" vertical="top"/>
      <protection hidden="1"/>
    </xf>
    <xf numFmtId="0" fontId="4" fillId="0" borderId="152" xfId="0" applyFont="1" applyBorder="1" applyAlignment="1" applyProtection="1">
      <alignment horizontal="center" vertical="top"/>
      <protection hidden="1"/>
    </xf>
    <xf numFmtId="0" fontId="4" fillId="0" borderId="153" xfId="0" applyFont="1" applyBorder="1" applyAlignment="1" applyProtection="1">
      <alignment horizontal="center" vertical="top"/>
      <protection hidden="1"/>
    </xf>
    <xf numFmtId="0" fontId="4" fillId="0" borderId="154" xfId="0" applyFont="1" applyBorder="1" applyAlignment="1" applyProtection="1">
      <alignment horizontal="center" vertical="top"/>
      <protection hidden="1"/>
    </xf>
    <xf numFmtId="0" fontId="4" fillId="0" borderId="155" xfId="0" applyFont="1" applyBorder="1" applyAlignment="1" applyProtection="1">
      <alignment horizontal="center" vertical="top"/>
      <protection hidden="1"/>
    </xf>
    <xf numFmtId="0" fontId="4" fillId="0" borderId="156" xfId="0" applyFont="1" applyBorder="1" applyAlignment="1" applyProtection="1">
      <alignment horizontal="center" vertical="center"/>
      <protection hidden="1"/>
    </xf>
    <xf numFmtId="0" fontId="12" fillId="0" borderId="157" xfId="0" applyFont="1" applyBorder="1" applyAlignment="1" applyProtection="1">
      <alignment horizontal="center" vertical="center"/>
      <protection locked="0" hidden="1"/>
    </xf>
    <xf numFmtId="0" fontId="12" fillId="0" borderId="158" xfId="0" applyFont="1" applyBorder="1" applyAlignment="1" applyProtection="1">
      <alignment horizontal="center" vertical="center"/>
      <protection hidden="1"/>
    </xf>
    <xf numFmtId="0" fontId="12" fillId="0" borderId="156" xfId="0" applyFont="1" applyBorder="1" applyAlignment="1" applyProtection="1">
      <alignment horizontal="center" vertical="center"/>
      <protection hidden="1"/>
    </xf>
    <xf numFmtId="0" fontId="4" fillId="0" borderId="161" xfId="0" applyFont="1" applyBorder="1" applyAlignment="1" applyProtection="1">
      <alignment horizontal="center" vertical="center"/>
      <protection hidden="1"/>
    </xf>
    <xf numFmtId="0" fontId="12" fillId="0" borderId="162" xfId="0" applyFont="1" applyBorder="1" applyAlignment="1" applyProtection="1">
      <alignment horizontal="center" vertical="center"/>
      <protection locked="0" hidden="1"/>
    </xf>
    <xf numFmtId="0" fontId="12" fillId="0" borderId="72" xfId="0" applyFont="1" applyBorder="1" applyAlignment="1" applyProtection="1">
      <alignment horizontal="center" vertical="center"/>
      <protection locked="0" hidden="1"/>
    </xf>
    <xf numFmtId="0" fontId="12" fillId="0" borderId="163" xfId="0" applyFont="1" applyBorder="1" applyAlignment="1" applyProtection="1">
      <alignment horizontal="center" vertical="center"/>
      <protection hidden="1"/>
    </xf>
    <xf numFmtId="0" fontId="12" fillId="0" borderId="161" xfId="0" applyFont="1" applyBorder="1" applyAlignment="1" applyProtection="1">
      <alignment horizontal="center" vertical="center"/>
      <protection hidden="1"/>
    </xf>
    <xf numFmtId="0" fontId="4" fillId="0" borderId="166" xfId="0" applyFont="1" applyBorder="1" applyAlignment="1" applyProtection="1">
      <alignment horizontal="center" vertical="center"/>
      <protection hidden="1"/>
    </xf>
    <xf numFmtId="0" fontId="12" fillId="0" borderId="167" xfId="0" applyFont="1" applyBorder="1" applyAlignment="1" applyProtection="1">
      <alignment horizontal="center" vertical="center"/>
      <protection locked="0" hidden="1"/>
    </xf>
    <xf numFmtId="0" fontId="12" fillId="0" borderId="168" xfId="0" applyFont="1" applyBorder="1" applyAlignment="1" applyProtection="1">
      <alignment horizontal="center" vertical="center"/>
      <protection hidden="1"/>
    </xf>
    <xf numFmtId="0" fontId="12" fillId="0" borderId="166" xfId="0" applyFont="1" applyBorder="1" applyAlignment="1" applyProtection="1">
      <alignment horizontal="center" vertical="center"/>
      <protection hidden="1"/>
    </xf>
    <xf numFmtId="0" fontId="4" fillId="0" borderId="171" xfId="0" applyFont="1" applyBorder="1" applyAlignment="1" applyProtection="1">
      <alignment horizontal="center" vertical="center"/>
      <protection hidden="1"/>
    </xf>
    <xf numFmtId="0" fontId="16" fillId="0" borderId="172" xfId="0" applyFont="1" applyBorder="1" applyAlignment="1" applyProtection="1">
      <alignment horizontal="center" vertical="center"/>
      <protection hidden="1"/>
    </xf>
    <xf numFmtId="0" fontId="16" fillId="0" borderId="173" xfId="0" applyFont="1" applyBorder="1" applyAlignment="1" applyProtection="1">
      <alignment horizontal="center" vertical="center"/>
      <protection hidden="1"/>
    </xf>
    <xf numFmtId="0" fontId="16" fillId="0" borderId="174" xfId="0" applyFont="1" applyBorder="1" applyAlignment="1" applyProtection="1">
      <alignment horizontal="center" vertical="center"/>
      <protection hidden="1"/>
    </xf>
    <xf numFmtId="0" fontId="0" fillId="0" borderId="139" xfId="0" applyBorder="1" applyAlignment="1" applyProtection="1">
      <alignment vertical="center"/>
      <protection hidden="1"/>
    </xf>
    <xf numFmtId="0" fontId="0" fillId="0" borderId="140" xfId="0" applyBorder="1" applyAlignment="1" applyProtection="1">
      <alignment vertical="center"/>
      <protection hidden="1"/>
    </xf>
    <xf numFmtId="0" fontId="7" fillId="0" borderId="52" xfId="0" applyFont="1" applyBorder="1" applyAlignment="1" applyProtection="1">
      <alignment horizontal="right" vertical="center"/>
      <protection hidden="1"/>
    </xf>
    <xf numFmtId="0" fontId="16" fillId="0" borderId="175" xfId="0" applyFont="1" applyBorder="1" applyAlignment="1" applyProtection="1">
      <alignment horizontal="center" vertical="center"/>
      <protection hidden="1"/>
    </xf>
    <xf numFmtId="0" fontId="16" fillId="0" borderId="176" xfId="0" applyFont="1" applyBorder="1" applyAlignment="1" applyProtection="1">
      <alignment horizontal="center" vertical="center"/>
      <protection hidden="1"/>
    </xf>
    <xf numFmtId="0" fontId="16" fillId="0" borderId="177" xfId="0" applyFont="1" applyBorder="1" applyAlignment="1" applyProtection="1">
      <alignment horizontal="center" vertical="center"/>
      <protection hidden="1"/>
    </xf>
    <xf numFmtId="0" fontId="16" fillId="0" borderId="178" xfId="0" applyFont="1" applyBorder="1" applyAlignment="1" applyProtection="1">
      <alignment horizontal="center" vertical="center"/>
      <protection hidden="1"/>
    </xf>
    <xf numFmtId="0" fontId="14" fillId="0" borderId="178" xfId="0" applyFont="1" applyBorder="1" applyAlignment="1" applyProtection="1">
      <alignment horizontal="center" vertical="center"/>
      <protection hidden="1"/>
    </xf>
    <xf numFmtId="0" fontId="8" fillId="8" borderId="178" xfId="0" applyFont="1" applyFill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2" fillId="0" borderId="72" xfId="0" applyFont="1" applyBorder="1" applyAlignment="1" applyProtection="1">
      <alignment horizontal="center" vertical="center"/>
      <protection locked="0" hidden="1"/>
    </xf>
    <xf numFmtId="0" fontId="22" fillId="0" borderId="74" xfId="0" applyFont="1" applyBorder="1" applyAlignment="1" applyProtection="1">
      <alignment horizontal="center" vertical="center"/>
      <protection locked="0" hidden="1"/>
    </xf>
    <xf numFmtId="0" fontId="4" fillId="0" borderId="7" xfId="0" applyFont="1" applyBorder="1" applyAlignment="1" applyProtection="1">
      <protection hidden="1"/>
    </xf>
    <xf numFmtId="0" fontId="4" fillId="0" borderId="7" xfId="0" applyFont="1" applyBorder="1" applyAlignment="1" applyProtection="1">
      <alignment horizontal="right"/>
      <protection hidden="1"/>
    </xf>
    <xf numFmtId="0" fontId="12" fillId="0" borderId="0" xfId="3" applyProtection="1">
      <protection hidden="1"/>
    </xf>
    <xf numFmtId="0" fontId="4" fillId="0" borderId="0" xfId="3" applyFont="1" applyAlignment="1" applyProtection="1">
      <alignment horizontal="center"/>
      <protection hidden="1"/>
    </xf>
    <xf numFmtId="49" fontId="12" fillId="0" borderId="0" xfId="3" applyNumberFormat="1" applyProtection="1">
      <protection hidden="1"/>
    </xf>
    <xf numFmtId="0" fontId="34" fillId="0" borderId="0" xfId="3" applyFont="1" applyProtection="1">
      <protection hidden="1"/>
    </xf>
    <xf numFmtId="0" fontId="7" fillId="0" borderId="179" xfId="3" applyFont="1" applyFill="1" applyBorder="1" applyAlignment="1" applyProtection="1">
      <alignment horizontal="left" vertical="top" indent="1"/>
      <protection hidden="1"/>
    </xf>
    <xf numFmtId="0" fontId="4" fillId="0" borderId="113" xfId="3" applyFont="1" applyBorder="1" applyAlignment="1" applyProtection="1">
      <alignment horizontal="center"/>
      <protection hidden="1"/>
    </xf>
    <xf numFmtId="0" fontId="4" fillId="0" borderId="183" xfId="3" applyFont="1" applyBorder="1" applyAlignment="1" applyProtection="1">
      <alignment horizontal="center" vertical="top"/>
      <protection hidden="1"/>
    </xf>
    <xf numFmtId="0" fontId="4" fillId="0" borderId="184" xfId="3" applyFont="1" applyBorder="1" applyAlignment="1" applyProtection="1">
      <alignment horizontal="center" vertical="top"/>
      <protection hidden="1"/>
    </xf>
    <xf numFmtId="0" fontId="4" fillId="0" borderId="185" xfId="3" applyFont="1" applyBorder="1" applyAlignment="1" applyProtection="1">
      <alignment horizontal="center" vertical="top"/>
      <protection hidden="1"/>
    </xf>
    <xf numFmtId="0" fontId="4" fillId="0" borderId="114" xfId="3" applyFont="1" applyBorder="1" applyAlignment="1" applyProtection="1">
      <alignment horizontal="center" vertical="top"/>
      <protection hidden="1"/>
    </xf>
    <xf numFmtId="0" fontId="12" fillId="0" borderId="0" xfId="3" applyBorder="1" applyProtection="1">
      <protection hidden="1"/>
    </xf>
    <xf numFmtId="0" fontId="7" fillId="10" borderId="186" xfId="3" applyFont="1" applyFill="1" applyBorder="1" applyAlignment="1" applyProtection="1">
      <alignment horizontal="center" vertical="center"/>
      <protection hidden="1"/>
    </xf>
    <xf numFmtId="0" fontId="12" fillId="0" borderId="187" xfId="3" applyFont="1" applyBorder="1" applyAlignment="1" applyProtection="1">
      <alignment horizontal="center" vertical="center"/>
      <protection locked="0"/>
    </xf>
    <xf numFmtId="0" fontId="12" fillId="0" borderId="188" xfId="3" applyFont="1" applyBorder="1" applyAlignment="1" applyProtection="1">
      <alignment horizontal="center" vertical="center"/>
      <protection locked="0"/>
    </xf>
    <xf numFmtId="0" fontId="12" fillId="10" borderId="189" xfId="3" applyFont="1" applyFill="1" applyBorder="1" applyAlignment="1" applyProtection="1">
      <alignment horizontal="center" vertical="center"/>
      <protection hidden="1"/>
    </xf>
    <xf numFmtId="0" fontId="12" fillId="0" borderId="190" xfId="3" applyFont="1" applyBorder="1" applyAlignment="1" applyProtection="1">
      <alignment horizontal="center" vertical="center"/>
      <protection hidden="1"/>
    </xf>
    <xf numFmtId="0" fontId="5" fillId="0" borderId="0" xfId="3" applyFont="1" applyAlignment="1" applyProtection="1">
      <alignment horizontal="center" vertical="center"/>
      <protection hidden="1"/>
    </xf>
    <xf numFmtId="0" fontId="7" fillId="10" borderId="191" xfId="3" applyFont="1" applyFill="1" applyBorder="1" applyAlignment="1" applyProtection="1">
      <alignment horizontal="center" vertical="center"/>
      <protection hidden="1"/>
    </xf>
    <xf numFmtId="0" fontId="12" fillId="0" borderId="192" xfId="3" applyFont="1" applyBorder="1" applyAlignment="1" applyProtection="1">
      <alignment horizontal="center" vertical="center"/>
      <protection locked="0"/>
    </xf>
    <xf numFmtId="0" fontId="12" fillId="0" borderId="102" xfId="3" applyFont="1" applyBorder="1" applyAlignment="1" applyProtection="1">
      <alignment horizontal="center" vertical="center"/>
      <protection locked="0"/>
    </xf>
    <xf numFmtId="0" fontId="12" fillId="10" borderId="193" xfId="3" applyFont="1" applyFill="1" applyBorder="1" applyAlignment="1" applyProtection="1">
      <alignment horizontal="center" vertical="center"/>
      <protection hidden="1"/>
    </xf>
    <xf numFmtId="0" fontId="12" fillId="0" borderId="194" xfId="3" applyFont="1" applyBorder="1" applyAlignment="1" applyProtection="1">
      <alignment horizontal="center" vertical="center"/>
      <protection hidden="1"/>
    </xf>
    <xf numFmtId="0" fontId="4" fillId="0" borderId="180" xfId="3" applyFont="1" applyBorder="1" applyAlignment="1" applyProtection="1">
      <alignment horizontal="center" vertical="center"/>
      <protection hidden="1"/>
    </xf>
    <xf numFmtId="0" fontId="12" fillId="0" borderId="133" xfId="3" applyFont="1" applyBorder="1" applyAlignment="1" applyProtection="1">
      <alignment horizontal="center" vertical="center"/>
      <protection hidden="1"/>
    </xf>
    <xf numFmtId="0" fontId="5" fillId="0" borderId="0" xfId="3" applyFont="1" applyBorder="1" applyAlignment="1" applyProtection="1">
      <alignment horizontal="center" vertical="center"/>
      <protection hidden="1"/>
    </xf>
    <xf numFmtId="0" fontId="4" fillId="0" borderId="130" xfId="3" applyFont="1" applyBorder="1" applyAlignment="1" applyProtection="1">
      <alignment horizontal="center" vertical="center"/>
      <protection hidden="1"/>
    </xf>
    <xf numFmtId="0" fontId="12" fillId="0" borderId="131" xfId="3" applyFont="1" applyBorder="1" applyAlignment="1" applyProtection="1">
      <alignment horizontal="center" vertical="center"/>
      <protection hidden="1"/>
    </xf>
    <xf numFmtId="0" fontId="12" fillId="0" borderId="0" xfId="3" applyFont="1" applyBorder="1" applyAlignment="1" applyProtection="1">
      <alignment horizontal="center" vertical="center"/>
      <protection hidden="1"/>
    </xf>
    <xf numFmtId="0" fontId="4" fillId="9" borderId="197" xfId="3" applyFont="1" applyFill="1" applyBorder="1" applyAlignment="1" applyProtection="1">
      <alignment horizontal="center" vertical="center"/>
      <protection hidden="1"/>
    </xf>
    <xf numFmtId="0" fontId="16" fillId="9" borderId="198" xfId="3" applyFont="1" applyFill="1" applyBorder="1" applyAlignment="1" applyProtection="1">
      <alignment horizontal="center" vertical="center"/>
      <protection hidden="1"/>
    </xf>
    <xf numFmtId="0" fontId="16" fillId="9" borderId="199" xfId="3" applyFont="1" applyFill="1" applyBorder="1" applyAlignment="1" applyProtection="1">
      <alignment horizontal="center" vertical="center"/>
      <protection hidden="1"/>
    </xf>
    <xf numFmtId="0" fontId="16" fillId="9" borderId="200" xfId="3" applyFont="1" applyFill="1" applyBorder="1" applyAlignment="1" applyProtection="1">
      <alignment horizontal="center" vertical="center"/>
      <protection hidden="1"/>
    </xf>
    <xf numFmtId="0" fontId="16" fillId="9" borderId="201" xfId="3" applyFont="1" applyFill="1" applyBorder="1" applyAlignment="1" applyProtection="1">
      <alignment horizontal="center" vertical="center"/>
      <protection hidden="1"/>
    </xf>
    <xf numFmtId="0" fontId="2" fillId="0" borderId="202" xfId="3" applyFont="1" applyBorder="1" applyAlignment="1" applyProtection="1">
      <alignment horizontal="center" vertical="center"/>
      <protection hidden="1"/>
    </xf>
    <xf numFmtId="0" fontId="12" fillId="0" borderId="203" xfId="3" applyFont="1" applyBorder="1" applyAlignment="1" applyProtection="1">
      <alignment horizontal="center" vertical="center"/>
      <protection locked="0"/>
    </xf>
    <xf numFmtId="0" fontId="12" fillId="0" borderId="93" xfId="3" applyFont="1" applyBorder="1" applyAlignment="1" applyProtection="1">
      <alignment horizontal="center" vertical="center"/>
      <protection locked="0"/>
    </xf>
    <xf numFmtId="0" fontId="12" fillId="10" borderId="204" xfId="3" applyFont="1" applyFill="1" applyBorder="1" applyAlignment="1" applyProtection="1">
      <alignment horizontal="center" vertical="center"/>
      <protection hidden="1"/>
    </xf>
    <xf numFmtId="0" fontId="12" fillId="0" borderId="203" xfId="3" applyFont="1" applyBorder="1" applyAlignment="1" applyProtection="1">
      <alignment horizontal="center" vertical="center"/>
      <protection locked="0" hidden="1"/>
    </xf>
    <xf numFmtId="0" fontId="12" fillId="0" borderId="93" xfId="3" applyFont="1" applyBorder="1" applyAlignment="1" applyProtection="1">
      <alignment horizontal="center" vertical="center"/>
      <protection locked="0" hidden="1"/>
    </xf>
    <xf numFmtId="0" fontId="12" fillId="0" borderId="192" xfId="3" applyFont="1" applyBorder="1" applyAlignment="1" applyProtection="1">
      <alignment horizontal="center" vertical="center"/>
      <protection locked="0" hidden="1"/>
    </xf>
    <xf numFmtId="0" fontId="12" fillId="0" borderId="102" xfId="3" applyFont="1" applyBorder="1" applyAlignment="1" applyProtection="1">
      <alignment horizontal="center" vertical="center"/>
      <protection locked="0" hidden="1"/>
    </xf>
    <xf numFmtId="0" fontId="12" fillId="0" borderId="179" xfId="3" applyBorder="1" applyAlignment="1" applyProtection="1">
      <alignment vertical="center"/>
      <protection hidden="1"/>
    </xf>
    <xf numFmtId="0" fontId="12" fillId="0" borderId="207" xfId="3" applyBorder="1" applyAlignment="1" applyProtection="1">
      <alignment vertical="center"/>
      <protection hidden="1"/>
    </xf>
    <xf numFmtId="0" fontId="7" fillId="0" borderId="207" xfId="3" applyFont="1" applyBorder="1" applyAlignment="1" applyProtection="1">
      <alignment horizontal="right" vertical="center"/>
      <protection hidden="1"/>
    </xf>
    <xf numFmtId="0" fontId="16" fillId="10" borderId="208" xfId="3" applyFont="1" applyFill="1" applyBorder="1" applyAlignment="1" applyProtection="1">
      <alignment horizontal="center" vertical="center"/>
      <protection hidden="1"/>
    </xf>
    <xf numFmtId="0" fontId="16" fillId="10" borderId="209" xfId="3" applyFont="1" applyFill="1" applyBorder="1" applyAlignment="1" applyProtection="1">
      <alignment horizontal="center" vertical="center"/>
      <protection hidden="1"/>
    </xf>
    <xf numFmtId="0" fontId="16" fillId="10" borderId="210" xfId="3" applyFont="1" applyFill="1" applyBorder="1" applyAlignment="1" applyProtection="1">
      <alignment horizontal="center" vertical="center"/>
      <protection hidden="1"/>
    </xf>
    <xf numFmtId="0" fontId="16" fillId="10" borderId="81" xfId="3" applyFont="1" applyFill="1" applyBorder="1" applyAlignment="1" applyProtection="1">
      <alignment horizontal="center" vertical="center"/>
      <protection hidden="1"/>
    </xf>
    <xf numFmtId="0" fontId="35" fillId="0" borderId="211" xfId="3" applyFont="1" applyFill="1" applyBorder="1" applyAlignment="1" applyProtection="1">
      <alignment horizontal="center" vertical="center"/>
      <protection hidden="1"/>
    </xf>
    <xf numFmtId="0" fontId="14" fillId="9" borderId="181" xfId="3" applyFont="1" applyFill="1" applyBorder="1" applyAlignment="1" applyProtection="1">
      <alignment horizontal="center" vertical="center"/>
      <protection hidden="1"/>
    </xf>
    <xf numFmtId="0" fontId="4" fillId="0" borderId="0" xfId="3" applyFont="1" applyAlignment="1" applyProtection="1">
      <alignment horizontal="left" indent="1"/>
      <protection hidden="1"/>
    </xf>
    <xf numFmtId="0" fontId="4" fillId="0" borderId="0" xfId="3" applyFont="1" applyAlignment="1" applyProtection="1">
      <alignment horizontal="right" indent="1"/>
      <protection hidden="1"/>
    </xf>
    <xf numFmtId="0" fontId="14" fillId="10" borderId="81" xfId="3" applyFont="1" applyFill="1" applyBorder="1" applyAlignment="1" applyProtection="1">
      <alignment horizontal="center" vertical="center"/>
      <protection hidden="1"/>
    </xf>
    <xf numFmtId="0" fontId="15" fillId="0" borderId="0" xfId="3" applyFont="1" applyBorder="1" applyAlignment="1" applyProtection="1">
      <alignment horizontal="left" indent="1"/>
      <protection hidden="1"/>
    </xf>
    <xf numFmtId="0" fontId="4" fillId="0" borderId="0" xfId="3" applyFont="1" applyBorder="1" applyAlignment="1" applyProtection="1">
      <alignment horizontal="right"/>
      <protection hidden="1"/>
    </xf>
    <xf numFmtId="0" fontId="12" fillId="0" borderId="0" xfId="3" applyFill="1" applyAlignment="1" applyProtection="1">
      <protection hidden="1"/>
    </xf>
    <xf numFmtId="0" fontId="14" fillId="0" borderId="0" xfId="3" applyFont="1" applyProtection="1">
      <protection hidden="1"/>
    </xf>
    <xf numFmtId="0" fontId="36" fillId="0" borderId="0" xfId="3" applyFont="1" applyProtection="1">
      <protection hidden="1"/>
    </xf>
    <xf numFmtId="0" fontId="4" fillId="0" borderId="0" xfId="3" applyFont="1" applyAlignment="1" applyProtection="1">
      <alignment horizontal="right"/>
      <protection hidden="1"/>
    </xf>
    <xf numFmtId="0" fontId="4" fillId="0" borderId="115" xfId="3" applyFont="1" applyBorder="1" applyAlignment="1" applyProtection="1">
      <alignment horizontal="left" indent="1"/>
      <protection hidden="1"/>
    </xf>
    <xf numFmtId="0" fontId="4" fillId="0" borderId="0" xfId="3" applyFont="1" applyBorder="1" applyAlignment="1" applyProtection="1">
      <alignment horizontal="left" indent="1"/>
      <protection hidden="1"/>
    </xf>
    <xf numFmtId="0" fontId="4" fillId="0" borderId="116" xfId="3" applyFont="1" applyBorder="1" applyAlignment="1" applyProtection="1">
      <alignment horizontal="left" indent="1"/>
      <protection hidden="1"/>
    </xf>
    <xf numFmtId="0" fontId="2" fillId="0" borderId="115" xfId="3" applyFont="1" applyBorder="1" applyAlignment="1" applyProtection="1">
      <alignment horizontal="left" indent="1"/>
      <protection hidden="1"/>
    </xf>
    <xf numFmtId="0" fontId="2" fillId="0" borderId="0" xfId="3" applyFont="1" applyBorder="1" applyAlignment="1" applyProtection="1">
      <alignment horizontal="left" indent="1"/>
      <protection hidden="1"/>
    </xf>
    <xf numFmtId="0" fontId="4" fillId="0" borderId="117" xfId="3" applyFont="1" applyBorder="1" applyAlignment="1" applyProtection="1">
      <alignment horizontal="left" indent="1"/>
      <protection hidden="1"/>
    </xf>
    <xf numFmtId="0" fontId="12" fillId="0" borderId="118" xfId="3" applyFont="1" applyBorder="1" applyAlignment="1" applyProtection="1">
      <alignment horizontal="left" indent="1"/>
      <protection hidden="1"/>
    </xf>
    <xf numFmtId="0" fontId="4" fillId="0" borderId="119" xfId="3" applyFont="1" applyBorder="1" applyAlignment="1" applyProtection="1">
      <alignment horizontal="left" indent="1"/>
      <protection hidden="1"/>
    </xf>
    <xf numFmtId="0" fontId="4" fillId="0" borderId="120" xfId="3" applyFont="1" applyBorder="1" applyAlignment="1" applyProtection="1">
      <alignment horizontal="left" indent="1"/>
      <protection hidden="1"/>
    </xf>
    <xf numFmtId="0" fontId="4" fillId="0" borderId="121" xfId="3" applyFont="1" applyBorder="1" applyAlignment="1" applyProtection="1">
      <alignment horizontal="left" indent="1"/>
      <protection hidden="1"/>
    </xf>
    <xf numFmtId="0" fontId="4" fillId="0" borderId="122" xfId="3" applyFont="1" applyBorder="1" applyAlignment="1" applyProtection="1">
      <alignment horizontal="left" indent="1"/>
      <protection hidden="1"/>
    </xf>
    <xf numFmtId="0" fontId="4" fillId="0" borderId="123" xfId="3" applyFont="1" applyBorder="1" applyAlignment="1" applyProtection="1">
      <alignment horizontal="center"/>
      <protection hidden="1"/>
    </xf>
    <xf numFmtId="0" fontId="4" fillId="0" borderId="124" xfId="3" applyFont="1" applyBorder="1" applyAlignment="1" applyProtection="1">
      <alignment horizontal="left" indent="1"/>
      <protection hidden="1"/>
    </xf>
    <xf numFmtId="0" fontId="12" fillId="0" borderId="79" xfId="3" applyBorder="1" applyProtection="1">
      <protection hidden="1"/>
    </xf>
    <xf numFmtId="0" fontId="4" fillId="0" borderId="125" xfId="3" applyFont="1" applyBorder="1" applyAlignment="1" applyProtection="1">
      <alignment horizontal="center"/>
      <protection hidden="1"/>
    </xf>
    <xf numFmtId="0" fontId="4" fillId="0" borderId="79" xfId="3" applyFont="1" applyBorder="1" applyAlignment="1" applyProtection="1">
      <alignment horizontal="left" indent="1"/>
      <protection hidden="1"/>
    </xf>
    <xf numFmtId="0" fontId="4" fillId="0" borderId="79" xfId="3" applyFont="1" applyBorder="1" applyAlignment="1" applyProtection="1">
      <alignment horizontal="center"/>
      <protection hidden="1"/>
    </xf>
    <xf numFmtId="0" fontId="4" fillId="0" borderId="126" xfId="3" applyFont="1" applyBorder="1" applyAlignment="1" applyProtection="1">
      <alignment horizontal="center"/>
      <protection hidden="1"/>
    </xf>
    <xf numFmtId="0" fontId="4" fillId="0" borderId="127" xfId="3" applyFont="1" applyBorder="1" applyAlignment="1" applyProtection="1">
      <alignment horizontal="center"/>
      <protection hidden="1"/>
    </xf>
    <xf numFmtId="167" fontId="4" fillId="0" borderId="128" xfId="3" applyNumberFormat="1" applyFont="1" applyBorder="1" applyAlignment="1" applyProtection="1">
      <alignment horizontal="center" vertical="center"/>
      <protection locked="0" hidden="1"/>
    </xf>
    <xf numFmtId="164" fontId="22" fillId="0" borderId="97" xfId="3" applyNumberFormat="1" applyFont="1" applyBorder="1" applyAlignment="1" applyProtection="1">
      <alignment horizontal="center" vertical="center"/>
      <protection locked="0" hidden="1"/>
    </xf>
    <xf numFmtId="167" fontId="4" fillId="0" borderId="97" xfId="3" applyNumberFormat="1" applyFont="1" applyBorder="1" applyAlignment="1" applyProtection="1">
      <alignment horizontal="center" vertical="center"/>
      <protection locked="0" hidden="1"/>
    </xf>
    <xf numFmtId="164" fontId="22" fillId="0" borderId="129" xfId="3" applyNumberFormat="1" applyFont="1" applyBorder="1" applyAlignment="1" applyProtection="1">
      <alignment horizontal="center" vertical="center"/>
      <protection locked="0" hidden="1"/>
    </xf>
    <xf numFmtId="0" fontId="12" fillId="0" borderId="130" xfId="3" applyBorder="1" applyAlignment="1" applyProtection="1">
      <alignment horizontal="left" indent="1"/>
      <protection hidden="1"/>
    </xf>
    <xf numFmtId="0" fontId="12" fillId="0" borderId="131" xfId="3" applyBorder="1" applyAlignment="1" applyProtection="1">
      <alignment horizontal="left" wrapText="1" indent="1"/>
      <protection hidden="1"/>
    </xf>
    <xf numFmtId="0" fontId="12" fillId="0" borderId="132" xfId="3" applyBorder="1" applyAlignment="1" applyProtection="1">
      <alignment horizontal="left" wrapText="1" indent="1"/>
      <protection hidden="1"/>
    </xf>
    <xf numFmtId="0" fontId="4" fillId="0" borderId="0" xfId="3" applyFont="1" applyBorder="1" applyAlignment="1" applyProtection="1">
      <alignment horizontal="center"/>
      <protection hidden="1"/>
    </xf>
    <xf numFmtId="0" fontId="12" fillId="0" borderId="0" xfId="3" applyBorder="1" applyAlignment="1" applyProtection="1">
      <alignment horizontal="left" indent="1"/>
      <protection hidden="1"/>
    </xf>
    <xf numFmtId="0" fontId="12" fillId="0" borderId="0" xfId="3" applyFill="1" applyAlignment="1" applyProtection="1">
      <alignment horizontal="center"/>
      <protection hidden="1"/>
    </xf>
    <xf numFmtId="0" fontId="12" fillId="0" borderId="0" xfId="3" applyFont="1" applyFill="1" applyAlignment="1" applyProtection="1">
      <alignment horizontal="center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2" fillId="0" borderId="0" xfId="3" applyFont="1" applyBorder="1" applyAlignment="1" applyProtection="1">
      <protection hidden="1"/>
    </xf>
    <xf numFmtId="0" fontId="12" fillId="11" borderId="0" xfId="3" applyFill="1" applyAlignment="1" applyProtection="1">
      <alignment horizontal="center"/>
      <protection locked="0"/>
    </xf>
    <xf numFmtId="0" fontId="12" fillId="11" borderId="0" xfId="3" applyFont="1" applyFill="1" applyProtection="1">
      <protection locked="0"/>
    </xf>
    <xf numFmtId="0" fontId="12" fillId="11" borderId="0" xfId="3" applyFont="1" applyFill="1" applyAlignment="1" applyProtection="1">
      <protection locked="0"/>
    </xf>
    <xf numFmtId="0" fontId="12" fillId="0" borderId="0" xfId="3" applyAlignment="1" applyProtection="1">
      <protection hidden="1"/>
    </xf>
    <xf numFmtId="0" fontId="12" fillId="0" borderId="179" xfId="3" applyFont="1" applyBorder="1" applyProtection="1">
      <protection locked="0"/>
    </xf>
    <xf numFmtId="0" fontId="12" fillId="0" borderId="207" xfId="3" applyBorder="1" applyProtection="1">
      <protection locked="0"/>
    </xf>
    <xf numFmtId="0" fontId="12" fillId="0" borderId="216" xfId="3" applyBorder="1" applyProtection="1">
      <protection locked="0"/>
    </xf>
    <xf numFmtId="0" fontId="12" fillId="0" borderId="0" xfId="3" applyFill="1" applyBorder="1" applyAlignment="1" applyProtection="1">
      <alignment horizontal="center"/>
      <protection hidden="1"/>
    </xf>
    <xf numFmtId="1" fontId="12" fillId="0" borderId="0" xfId="3" applyNumberFormat="1" applyFont="1" applyFill="1" applyBorder="1" applyAlignment="1" applyProtection="1">
      <alignment horizontal="center"/>
      <protection hidden="1"/>
    </xf>
    <xf numFmtId="0" fontId="24" fillId="0" borderId="0" xfId="3" applyFont="1" applyFill="1" applyBorder="1" applyProtection="1">
      <protection hidden="1"/>
    </xf>
    <xf numFmtId="1" fontId="12" fillId="0" borderId="0" xfId="3" applyNumberFormat="1" applyFont="1" applyFill="1" applyBorder="1" applyProtection="1">
      <protection hidden="1"/>
    </xf>
    <xf numFmtId="0" fontId="25" fillId="0" borderId="0" xfId="3" applyFont="1" applyFill="1" applyBorder="1" applyProtection="1">
      <protection hidden="1"/>
    </xf>
    <xf numFmtId="49" fontId="24" fillId="0" borderId="0" xfId="3" applyNumberFormat="1" applyFont="1" applyFill="1" applyBorder="1" applyAlignment="1" applyProtection="1">
      <alignment horizontal="center"/>
      <protection hidden="1"/>
    </xf>
    <xf numFmtId="0" fontId="12" fillId="11" borderId="0" xfId="3" applyFill="1" applyAlignment="1" applyProtection="1">
      <protection locked="0" hidden="1"/>
    </xf>
    <xf numFmtId="1" fontId="12" fillId="0" borderId="0" xfId="3" applyNumberFormat="1" applyFill="1" applyBorder="1" applyProtection="1">
      <protection hidden="1"/>
    </xf>
    <xf numFmtId="0" fontId="12" fillId="0" borderId="0" xfId="3" applyProtection="1">
      <protection locked="0" hidden="1"/>
    </xf>
    <xf numFmtId="0" fontId="12" fillId="0" borderId="0" xfId="3" applyBorder="1" applyProtection="1">
      <protection locked="0" hidden="1"/>
    </xf>
    <xf numFmtId="0" fontId="12" fillId="0" borderId="0" xfId="3" applyFont="1" applyAlignment="1" applyProtection="1">
      <alignment horizontal="right" indent="1"/>
      <protection hidden="1"/>
    </xf>
    <xf numFmtId="0" fontId="37" fillId="0" borderId="0" xfId="3" applyFont="1" applyProtection="1">
      <protection hidden="1"/>
    </xf>
    <xf numFmtId="49" fontId="12" fillId="0" borderId="0" xfId="3" applyNumberFormat="1" applyFont="1" applyBorder="1" applyProtection="1">
      <protection hidden="1"/>
    </xf>
    <xf numFmtId="0" fontId="37" fillId="0" borderId="0" xfId="3" applyFont="1" applyBorder="1" applyProtection="1">
      <protection hidden="1"/>
    </xf>
    <xf numFmtId="0" fontId="5" fillId="0" borderId="0" xfId="3" applyFont="1" applyAlignment="1" applyProtection="1">
      <alignment vertical="center"/>
      <protection hidden="1"/>
    </xf>
    <xf numFmtId="0" fontId="37" fillId="0" borderId="0" xfId="3" applyFont="1" applyAlignment="1" applyProtection="1">
      <protection hidden="1"/>
    </xf>
    <xf numFmtId="0" fontId="37" fillId="0" borderId="0" xfId="3" applyFont="1" applyBorder="1" applyAlignment="1" applyProtection="1">
      <protection hidden="1"/>
    </xf>
    <xf numFmtId="0" fontId="12" fillId="0" borderId="0" xfId="3" applyFont="1" applyBorder="1" applyProtection="1">
      <protection hidden="1"/>
    </xf>
    <xf numFmtId="0" fontId="12" fillId="0" borderId="113" xfId="3" applyFont="1" applyFill="1" applyBorder="1" applyAlignment="1" applyProtection="1">
      <alignment horizontal="left" indent="1"/>
      <protection hidden="1"/>
    </xf>
    <xf numFmtId="0" fontId="4" fillId="0" borderId="114" xfId="3" applyFont="1" applyFill="1" applyBorder="1" applyAlignment="1" applyProtection="1">
      <alignment horizontal="left" vertical="top" wrapText="1" indent="1"/>
      <protection locked="0" hidden="1"/>
    </xf>
    <xf numFmtId="14" fontId="12" fillId="0" borderId="134" xfId="3" applyNumberFormat="1" applyFill="1" applyBorder="1" applyAlignment="1" applyProtection="1">
      <alignment horizontal="left" indent="1"/>
      <protection locked="0" hidden="1"/>
    </xf>
    <xf numFmtId="0" fontId="4" fillId="0" borderId="97" xfId="3" applyFont="1" applyFill="1" applyBorder="1" applyAlignment="1" applyProtection="1">
      <alignment horizontal="left" vertical="center"/>
      <protection locked="0" hidden="1"/>
    </xf>
    <xf numFmtId="0" fontId="15" fillId="0" borderId="79" xfId="3" applyFont="1" applyFill="1" applyBorder="1" applyAlignment="1" applyProtection="1">
      <alignment horizontal="left" indent="1"/>
      <protection locked="0" hidden="1"/>
    </xf>
    <xf numFmtId="166" fontId="15" fillId="0" borderId="79" xfId="3" applyNumberFormat="1" applyFont="1" applyFill="1" applyBorder="1" applyAlignment="1" applyProtection="1">
      <alignment horizontal="center"/>
      <protection locked="0" hidden="1"/>
    </xf>
    <xf numFmtId="0" fontId="15" fillId="0" borderId="79" xfId="3" applyFont="1" applyFill="1" applyBorder="1" applyAlignment="1" applyProtection="1">
      <alignment horizontal="center"/>
      <protection locked="0" hidden="1"/>
    </xf>
    <xf numFmtId="0" fontId="15" fillId="0" borderId="112" xfId="3" applyFont="1" applyFill="1" applyBorder="1" applyAlignment="1" applyProtection="1">
      <alignment horizontal="center"/>
      <protection locked="0" hidden="1"/>
    </xf>
    <xf numFmtId="14" fontId="15" fillId="0" borderId="79" xfId="3" applyNumberFormat="1" applyFont="1" applyFill="1" applyBorder="1" applyAlignment="1" applyProtection="1">
      <protection locked="0" hidden="1"/>
    </xf>
    <xf numFmtId="0" fontId="12" fillId="0" borderId="79" xfId="3" applyFill="1" applyBorder="1" applyProtection="1">
      <protection locked="0" hidden="1"/>
    </xf>
    <xf numFmtId="0" fontId="12" fillId="0" borderId="79" xfId="3" applyFont="1" applyFill="1" applyBorder="1" applyProtection="1">
      <protection locked="0" hidden="1"/>
    </xf>
    <xf numFmtId="0" fontId="7" fillId="0" borderId="83" xfId="3" applyFont="1" applyFill="1" applyBorder="1" applyAlignment="1" applyProtection="1">
      <alignment horizontal="center" vertical="center"/>
      <protection hidden="1"/>
    </xf>
    <xf numFmtId="0" fontId="12" fillId="0" borderId="112" xfId="3" applyFill="1" applyBorder="1" applyProtection="1">
      <protection locked="0" hidden="1"/>
    </xf>
    <xf numFmtId="0" fontId="5" fillId="0" borderId="82" xfId="3" applyFont="1" applyFill="1" applyBorder="1" applyAlignment="1" applyProtection="1">
      <alignment horizontal="left" vertical="center" indent="1"/>
      <protection locked="0"/>
    </xf>
    <xf numFmtId="0" fontId="5" fillId="0" borderId="82" xfId="3" applyFont="1" applyFill="1" applyBorder="1" applyAlignment="1" applyProtection="1">
      <alignment horizontal="left" vertical="center" indent="1"/>
      <protection locked="0" hidden="1"/>
    </xf>
    <xf numFmtId="0" fontId="5" fillId="0" borderId="99" xfId="3" applyFont="1" applyFill="1" applyBorder="1" applyAlignment="1" applyProtection="1">
      <alignment horizontal="left" vertical="top" indent="1"/>
      <protection locked="0"/>
    </xf>
    <xf numFmtId="0" fontId="5" fillId="0" borderId="99" xfId="3" applyFont="1" applyFill="1" applyBorder="1" applyAlignment="1" applyProtection="1">
      <alignment horizontal="left" vertical="top" indent="1"/>
      <protection locked="0" hidden="1"/>
    </xf>
    <xf numFmtId="0" fontId="14" fillId="0" borderId="83" xfId="3" applyFont="1" applyFill="1" applyBorder="1" applyAlignment="1" applyProtection="1">
      <alignment horizontal="center" vertical="center"/>
      <protection hidden="1"/>
    </xf>
    <xf numFmtId="164" fontId="15" fillId="0" borderId="104" xfId="3" applyNumberFormat="1" applyFont="1" applyFill="1" applyBorder="1" applyAlignment="1" applyProtection="1">
      <alignment horizontal="left" vertical="center" indent="1"/>
      <protection locked="0"/>
    </xf>
    <xf numFmtId="164" fontId="15" fillId="0" borderId="104" xfId="3" applyNumberFormat="1" applyFont="1" applyFill="1" applyBorder="1" applyAlignment="1" applyProtection="1">
      <alignment horizontal="left" vertical="center" indent="1"/>
      <protection locked="0" hidden="1"/>
    </xf>
    <xf numFmtId="0" fontId="4" fillId="0" borderId="84" xfId="3" applyFont="1" applyFill="1" applyBorder="1" applyAlignment="1" applyProtection="1">
      <alignment horizontal="center"/>
      <protection hidden="1"/>
    </xf>
    <xf numFmtId="0" fontId="4" fillId="0" borderId="82" xfId="3" applyFont="1" applyFill="1" applyBorder="1" applyAlignment="1" applyProtection="1">
      <alignment horizontal="center"/>
      <protection hidden="1"/>
    </xf>
    <xf numFmtId="0" fontId="4" fillId="0" borderId="85" xfId="3" applyFont="1" applyFill="1" applyBorder="1" applyAlignment="1" applyProtection="1">
      <alignment horizontal="left" indent="1"/>
      <protection hidden="1"/>
    </xf>
    <xf numFmtId="0" fontId="4" fillId="0" borderId="82" xfId="3" applyFont="1" applyFill="1" applyBorder="1" applyAlignment="1" applyProtection="1">
      <alignment horizontal="left" indent="1"/>
      <protection hidden="1"/>
    </xf>
    <xf numFmtId="0" fontId="4" fillId="0" borderId="83" xfId="3" applyFont="1" applyFill="1" applyBorder="1" applyAlignment="1" applyProtection="1">
      <alignment horizontal="center" vertical="center" wrapText="1"/>
      <protection hidden="1"/>
    </xf>
    <xf numFmtId="0" fontId="2" fillId="0" borderId="78" xfId="3" applyFont="1" applyFill="1" applyBorder="1" applyAlignment="1" applyProtection="1">
      <alignment vertical="center" wrapText="1"/>
      <protection hidden="1"/>
    </xf>
    <xf numFmtId="0" fontId="3" fillId="0" borderId="0" xfId="3" applyFont="1" applyFill="1" applyBorder="1" applyAlignment="1" applyProtection="1">
      <alignment horizontal="center"/>
      <protection hidden="1"/>
    </xf>
    <xf numFmtId="0" fontId="5" fillId="0" borderId="79" xfId="3" applyFont="1" applyFill="1" applyBorder="1" applyAlignment="1" applyProtection="1">
      <alignment horizontal="left" indent="1"/>
      <protection locked="0" hidden="1"/>
    </xf>
    <xf numFmtId="0" fontId="4" fillId="0" borderId="0" xfId="3" applyFont="1" applyFill="1" applyBorder="1" applyAlignment="1" applyProtection="1">
      <alignment horizontal="right"/>
      <protection hidden="1"/>
    </xf>
    <xf numFmtId="14" fontId="5" fillId="0" borderId="79" xfId="3" applyNumberFormat="1" applyFont="1" applyFill="1" applyBorder="1" applyAlignment="1" applyProtection="1">
      <alignment horizontal="center"/>
      <protection locked="0" hidden="1"/>
    </xf>
    <xf numFmtId="0" fontId="8" fillId="0" borderId="81" xfId="3" applyFont="1" applyFill="1" applyBorder="1" applyAlignment="1" applyProtection="1">
      <alignment horizontal="left" vertical="center" indent="1"/>
      <protection locked="0" hidden="1"/>
    </xf>
    <xf numFmtId="0" fontId="24" fillId="0" borderId="0" xfId="0" applyFont="1" applyBorder="1" applyAlignment="1" applyProtection="1">
      <protection hidden="1"/>
    </xf>
    <xf numFmtId="0" fontId="20" fillId="0" borderId="0" xfId="0" applyFont="1" applyBorder="1" applyAlignment="1" applyProtection="1">
      <protection hidden="1"/>
    </xf>
    <xf numFmtId="0" fontId="20" fillId="0" borderId="0" xfId="0" applyFont="1" applyAlignment="1" applyProtection="1">
      <protection hidden="1"/>
    </xf>
    <xf numFmtId="0" fontId="0" fillId="0" borderId="0" xfId="0" applyFill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left" indent="1"/>
      <protection hidden="1"/>
    </xf>
    <xf numFmtId="0" fontId="0" fillId="0" borderId="7" xfId="0" applyBorder="1" applyAlignment="1" applyProtection="1">
      <alignment horizontal="left" indent="1"/>
      <protection hidden="1"/>
    </xf>
    <xf numFmtId="0" fontId="0" fillId="0" borderId="18" xfId="0" applyBorder="1" applyAlignment="1" applyProtection="1">
      <alignment horizontal="left" indent="1"/>
      <protection hidden="1"/>
    </xf>
    <xf numFmtId="0" fontId="4" fillId="0" borderId="12" xfId="0" applyFont="1" applyBorder="1" applyAlignment="1" applyProtection="1">
      <alignment horizontal="left" vertical="center" wrapText="1" indent="1"/>
      <protection locked="0" hidden="1"/>
    </xf>
    <xf numFmtId="0" fontId="4" fillId="0" borderId="13" xfId="0" applyFont="1" applyBorder="1" applyAlignment="1" applyProtection="1">
      <alignment horizontal="left" vertical="center" wrapText="1" indent="1"/>
      <protection locked="0" hidden="1"/>
    </xf>
    <xf numFmtId="0" fontId="4" fillId="0" borderId="33" xfId="0" applyFont="1" applyBorder="1" applyAlignment="1" applyProtection="1">
      <alignment horizontal="left" vertical="center" wrapText="1" indent="1"/>
      <protection locked="0" hidden="1"/>
    </xf>
    <xf numFmtId="0" fontId="4" fillId="0" borderId="6" xfId="0" applyFont="1" applyBorder="1" applyAlignment="1" applyProtection="1">
      <alignment horizontal="left" indent="1"/>
      <protection hidden="1"/>
    </xf>
    <xf numFmtId="0" fontId="4" fillId="0" borderId="7" xfId="0" applyFont="1" applyBorder="1" applyAlignment="1" applyProtection="1">
      <alignment horizontal="left" indent="1"/>
      <protection hidden="1"/>
    </xf>
    <xf numFmtId="0" fontId="4" fillId="0" borderId="18" xfId="0" applyFont="1" applyBorder="1" applyAlignment="1" applyProtection="1">
      <alignment horizontal="left" indent="1"/>
      <protection hidden="1"/>
    </xf>
    <xf numFmtId="0" fontId="0" fillId="0" borderId="12" xfId="0" applyBorder="1" applyAlignment="1" applyProtection="1">
      <alignment horizontal="left" vertical="center" wrapText="1" indent="1"/>
      <protection locked="0" hidden="1"/>
    </xf>
    <xf numFmtId="0" fontId="0" fillId="0" borderId="13" xfId="0" applyBorder="1" applyAlignment="1" applyProtection="1">
      <alignment horizontal="left" vertical="center" wrapText="1" indent="1"/>
      <protection locked="0" hidden="1"/>
    </xf>
    <xf numFmtId="0" fontId="0" fillId="0" borderId="33" xfId="0" applyBorder="1" applyAlignment="1" applyProtection="1">
      <alignment horizontal="left" vertical="center" wrapText="1" indent="1"/>
      <protection locked="0" hidden="1"/>
    </xf>
    <xf numFmtId="0" fontId="4" fillId="0" borderId="7" xfId="0" applyFont="1" applyBorder="1" applyAlignment="1" applyProtection="1">
      <alignment horizontal="center"/>
      <protection hidden="1"/>
    </xf>
    <xf numFmtId="0" fontId="0" fillId="0" borderId="75" xfId="0" applyBorder="1" applyAlignment="1" applyProtection="1">
      <alignment horizontal="left" indent="1"/>
      <protection locked="0" hidden="1"/>
    </xf>
    <xf numFmtId="0" fontId="21" fillId="0" borderId="70" xfId="0" applyFont="1" applyBorder="1" applyAlignment="1" applyProtection="1">
      <alignment horizontal="left" vertical="center" indent="1" shrinkToFit="1"/>
      <protection locked="0" hidden="1"/>
    </xf>
    <xf numFmtId="0" fontId="21" fillId="0" borderId="71" xfId="0" applyFont="1" applyBorder="1" applyAlignment="1" applyProtection="1">
      <alignment horizontal="left" vertical="center" indent="1" shrinkToFit="1"/>
      <protection locked="0" hidden="1"/>
    </xf>
    <xf numFmtId="0" fontId="23" fillId="0" borderId="70" xfId="0" applyFont="1" applyBorder="1" applyAlignment="1" applyProtection="1">
      <alignment horizontal="left" vertical="center" indent="1" shrinkToFit="1"/>
      <protection locked="0" hidden="1"/>
    </xf>
    <xf numFmtId="0" fontId="23" fillId="0" borderId="73" xfId="0" applyFont="1" applyBorder="1" applyAlignment="1" applyProtection="1">
      <alignment horizontal="left" vertical="center" indent="1" shrinkToFit="1"/>
      <protection locked="0" hidden="1"/>
    </xf>
    <xf numFmtId="0" fontId="23" fillId="0" borderId="71" xfId="0" applyFont="1" applyBorder="1" applyAlignment="1" applyProtection="1">
      <alignment horizontal="left" vertical="center" indent="1" shrinkToFit="1"/>
      <protection locked="0" hidden="1"/>
    </xf>
    <xf numFmtId="49" fontId="15" fillId="0" borderId="58" xfId="0" applyNumberFormat="1" applyFont="1" applyFill="1" applyBorder="1" applyAlignment="1" applyProtection="1">
      <alignment horizontal="center"/>
      <protection locked="0" hidden="1"/>
    </xf>
    <xf numFmtId="0" fontId="15" fillId="0" borderId="58" xfId="0" applyFont="1" applyFill="1" applyBorder="1" applyAlignment="1" applyProtection="1">
      <alignment horizontal="center"/>
      <protection locked="0" hidden="1"/>
    </xf>
    <xf numFmtId="14" fontId="15" fillId="0" borderId="55" xfId="0" applyNumberFormat="1" applyFont="1" applyBorder="1" applyAlignment="1" applyProtection="1">
      <protection locked="0" hidden="1"/>
    </xf>
    <xf numFmtId="0" fontId="15" fillId="0" borderId="55" xfId="0" applyFont="1" applyBorder="1" applyAlignment="1" applyProtection="1">
      <protection locked="0" hidden="1"/>
    </xf>
    <xf numFmtId="0" fontId="12" fillId="0" borderId="6" xfId="0" applyFont="1" applyBorder="1" applyAlignment="1" applyProtection="1">
      <alignment horizontal="left" indent="1"/>
      <protection hidden="1"/>
    </xf>
    <xf numFmtId="0" fontId="12" fillId="0" borderId="7" xfId="0" applyFont="1" applyBorder="1" applyAlignment="1" applyProtection="1">
      <alignment horizontal="left" indent="1"/>
      <protection hidden="1"/>
    </xf>
    <xf numFmtId="0" fontId="12" fillId="0" borderId="18" xfId="0" applyFont="1" applyBorder="1" applyAlignment="1" applyProtection="1">
      <alignment horizontal="left" indent="1"/>
      <protection hidden="1"/>
    </xf>
    <xf numFmtId="0" fontId="0" fillId="0" borderId="58" xfId="0" applyBorder="1" applyProtection="1">
      <protection locked="0"/>
    </xf>
    <xf numFmtId="0" fontId="18" fillId="0" borderId="55" xfId="0" applyFont="1" applyFill="1" applyBorder="1" applyAlignment="1" applyProtection="1">
      <alignment horizontal="left" indent="1"/>
      <protection locked="0" hidden="1"/>
    </xf>
    <xf numFmtId="0" fontId="15" fillId="0" borderId="55" xfId="0" applyFont="1" applyFill="1" applyBorder="1" applyAlignment="1" applyProtection="1">
      <alignment horizontal="left" indent="1"/>
      <protection locked="0"/>
    </xf>
    <xf numFmtId="14" fontId="18" fillId="0" borderId="55" xfId="0" applyNumberFormat="1" applyFont="1" applyBorder="1" applyAlignment="1" applyProtection="1">
      <alignment horizontal="left" indent="1"/>
      <protection locked="0"/>
    </xf>
    <xf numFmtId="0" fontId="18" fillId="0" borderId="55" xfId="0" applyFont="1" applyBorder="1" applyAlignment="1" applyProtection="1">
      <alignment horizontal="left" indent="1"/>
      <protection locked="0"/>
    </xf>
    <xf numFmtId="49" fontId="15" fillId="0" borderId="55" xfId="0" applyNumberFormat="1" applyFont="1" applyFill="1" applyBorder="1" applyAlignment="1" applyProtection="1">
      <alignment horizontal="center"/>
      <protection locked="0" hidden="1"/>
    </xf>
    <xf numFmtId="0" fontId="15" fillId="0" borderId="55" xfId="0" applyFont="1" applyFill="1" applyBorder="1" applyAlignment="1" applyProtection="1">
      <alignment horizontal="center"/>
      <protection locked="0" hidden="1"/>
    </xf>
    <xf numFmtId="0" fontId="14" fillId="4" borderId="8" xfId="0" applyFont="1" applyFill="1" applyBorder="1" applyAlignment="1" applyProtection="1">
      <alignment horizontal="center" vertical="center"/>
      <protection hidden="1"/>
    </xf>
    <xf numFmtId="0" fontId="14" fillId="4" borderId="36" xfId="0" applyFont="1" applyFill="1" applyBorder="1" applyAlignment="1" applyProtection="1">
      <alignment horizontal="center" vertical="center"/>
      <protection hidden="1"/>
    </xf>
    <xf numFmtId="164" fontId="15" fillId="0" borderId="46" xfId="0" applyNumberFormat="1" applyFont="1" applyFill="1" applyBorder="1" applyAlignment="1" applyProtection="1">
      <alignment horizontal="left" vertical="center" indent="1"/>
      <protection locked="0" hidden="1"/>
    </xf>
    <xf numFmtId="164" fontId="0" fillId="0" borderId="47" xfId="0" applyNumberFormat="1" applyFill="1" applyBorder="1" applyAlignment="1" applyProtection="1">
      <alignment horizontal="left" vertical="center" indent="1"/>
      <protection locked="0" hidden="1"/>
    </xf>
    <xf numFmtId="0" fontId="0" fillId="0" borderId="55" xfId="0" applyFill="1" applyBorder="1" applyProtection="1">
      <protection locked="0" hidden="1"/>
    </xf>
    <xf numFmtId="0" fontId="7" fillId="0" borderId="56" xfId="0" applyFont="1" applyBorder="1" applyAlignment="1" applyProtection="1">
      <alignment horizontal="center" vertical="center"/>
      <protection hidden="1"/>
    </xf>
    <xf numFmtId="0" fontId="7" fillId="0" borderId="57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left" vertical="center" indent="1"/>
      <protection locked="0" hidden="1"/>
    </xf>
    <xf numFmtId="0" fontId="10" fillId="0" borderId="18" xfId="0" applyFont="1" applyBorder="1" applyAlignment="1" applyProtection="1">
      <alignment horizontal="left" vertical="center" indent="1"/>
      <protection locked="0" hidden="1"/>
    </xf>
    <xf numFmtId="0" fontId="10" fillId="0" borderId="25" xfId="0" applyFont="1" applyBorder="1" applyAlignment="1" applyProtection="1">
      <alignment horizontal="left" vertical="center" indent="1"/>
      <protection locked="0" hidden="1"/>
    </xf>
    <xf numFmtId="0" fontId="10" fillId="0" borderId="26" xfId="0" applyFont="1" applyBorder="1" applyAlignment="1" applyProtection="1">
      <alignment horizontal="left" vertical="center" indent="1"/>
      <protection locked="0" hidden="1"/>
    </xf>
    <xf numFmtId="0" fontId="13" fillId="0" borderId="45" xfId="1" applyFont="1" applyFill="1" applyBorder="1" applyAlignment="1" applyProtection="1">
      <alignment horizontal="center" vertical="center"/>
    </xf>
    <xf numFmtId="0" fontId="13" fillId="0" borderId="32" xfId="1" applyFont="1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left" vertical="center" indent="1"/>
      <protection locked="0" hidden="1"/>
    </xf>
    <xf numFmtId="0" fontId="5" fillId="0" borderId="26" xfId="0" applyFont="1" applyBorder="1" applyAlignment="1" applyProtection="1">
      <alignment horizontal="left" vertical="center" indent="1"/>
      <protection locked="0" hidden="1"/>
    </xf>
    <xf numFmtId="0" fontId="5" fillId="0" borderId="12" xfId="0" applyFont="1" applyBorder="1" applyAlignment="1" applyProtection="1">
      <alignment horizontal="left" vertical="center" indent="1"/>
      <protection locked="0" hidden="1"/>
    </xf>
    <xf numFmtId="0" fontId="5" fillId="0" borderId="33" xfId="0" applyFont="1" applyBorder="1" applyAlignment="1" applyProtection="1">
      <alignment horizontal="left" vertical="center" indent="1"/>
      <protection locked="0" hidden="1"/>
    </xf>
    <xf numFmtId="164" fontId="15" fillId="0" borderId="34" xfId="0" applyNumberFormat="1" applyFont="1" applyFill="1" applyBorder="1" applyAlignment="1" applyProtection="1">
      <alignment horizontal="left" vertical="center" indent="1"/>
      <protection locked="0" hidden="1"/>
    </xf>
    <xf numFmtId="164" fontId="0" fillId="0" borderId="35" xfId="0" applyNumberFormat="1" applyFill="1" applyBorder="1" applyAlignment="1" applyProtection="1">
      <alignment horizontal="left" vertical="center" indent="1"/>
      <protection locked="0" hidden="1"/>
    </xf>
    <xf numFmtId="164" fontId="15" fillId="0" borderId="34" xfId="0" applyNumberFormat="1" applyFont="1" applyFill="1" applyBorder="1" applyAlignment="1" applyProtection="1">
      <alignment horizontal="left" vertical="center" wrapText="1" indent="1"/>
      <protection locked="0" hidden="1"/>
    </xf>
    <xf numFmtId="0" fontId="8" fillId="2" borderId="3" xfId="0" applyFont="1" applyFill="1" applyBorder="1" applyAlignment="1" applyProtection="1">
      <alignment horizontal="left" vertical="center" indent="1"/>
      <protection locked="0" hidden="1"/>
    </xf>
    <xf numFmtId="0" fontId="9" fillId="2" borderId="4" xfId="0" applyFont="1" applyFill="1" applyBorder="1" applyAlignment="1" applyProtection="1">
      <alignment horizontal="left" vertical="center" indent="1"/>
      <protection locked="0" hidden="1"/>
    </xf>
    <xf numFmtId="0" fontId="9" fillId="2" borderId="5" xfId="0" applyFont="1" applyFill="1" applyBorder="1" applyAlignment="1" applyProtection="1">
      <alignment horizontal="left" vertical="center" indent="1"/>
      <protection locked="0" hidden="1"/>
    </xf>
    <xf numFmtId="0" fontId="4" fillId="0" borderId="8" xfId="0" applyFont="1" applyBorder="1" applyAlignment="1" applyProtection="1">
      <alignment horizontal="center" vertical="center" wrapText="1"/>
      <protection hidden="1"/>
    </xf>
    <xf numFmtId="0" fontId="4" fillId="0" borderId="14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4" fillId="0" borderId="12" xfId="0" applyFont="1" applyBorder="1" applyAlignment="1" applyProtection="1">
      <alignment horizontal="left" indent="1"/>
      <protection hidden="1"/>
    </xf>
    <xf numFmtId="0" fontId="0" fillId="0" borderId="13" xfId="0" applyBorder="1" applyAlignment="1" applyProtection="1">
      <alignment horizontal="left" indent="1"/>
      <protection hidden="1"/>
    </xf>
    <xf numFmtId="0" fontId="2" fillId="0" borderId="0" xfId="0" applyFont="1" applyAlignment="1" applyProtection="1">
      <alignment horizontal="center" vertical="top" wrapText="1"/>
      <protection hidden="1"/>
    </xf>
    <xf numFmtId="0" fontId="2" fillId="0" borderId="0" xfId="0" applyFont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left" indent="1"/>
      <protection locked="0" hidden="1"/>
    </xf>
    <xf numFmtId="0" fontId="4" fillId="0" borderId="0" xfId="0" applyFont="1" applyAlignment="1" applyProtection="1">
      <alignment horizontal="right"/>
      <protection hidden="1"/>
    </xf>
    <xf numFmtId="14" fontId="5" fillId="0" borderId="1" xfId="0" applyNumberFormat="1" applyFont="1" applyBorder="1" applyAlignment="1" applyProtection="1">
      <alignment horizontal="center"/>
      <protection locked="0" hidden="1"/>
    </xf>
    <xf numFmtId="0" fontId="30" fillId="0" borderId="70" xfId="0" applyFont="1" applyBorder="1" applyAlignment="1" applyProtection="1">
      <alignment horizontal="left" vertical="center" indent="1" shrinkToFit="1"/>
      <protection locked="0" hidden="1"/>
    </xf>
    <xf numFmtId="0" fontId="30" fillId="0" borderId="71" xfId="0" applyFont="1" applyBorder="1" applyAlignment="1" applyProtection="1">
      <alignment horizontal="left" vertical="center" indent="1" shrinkToFit="1"/>
      <protection locked="0" hidden="1"/>
    </xf>
    <xf numFmtId="0" fontId="31" fillId="0" borderId="70" xfId="0" applyFont="1" applyBorder="1" applyAlignment="1" applyProtection="1">
      <alignment horizontal="left" vertical="center" indent="1" shrinkToFit="1"/>
      <protection locked="0" hidden="1"/>
    </xf>
    <xf numFmtId="0" fontId="31" fillId="0" borderId="73" xfId="0" applyFont="1" applyBorder="1" applyAlignment="1" applyProtection="1">
      <alignment horizontal="left" vertical="center" indent="1" shrinkToFit="1"/>
      <protection locked="0" hidden="1"/>
    </xf>
    <xf numFmtId="0" fontId="31" fillId="0" borderId="71" xfId="0" applyFont="1" applyBorder="1" applyAlignment="1" applyProtection="1">
      <alignment horizontal="left" vertical="center" indent="1" shrinkToFit="1"/>
      <protection locked="0" hidden="1"/>
    </xf>
    <xf numFmtId="0" fontId="29" fillId="0" borderId="137" xfId="1" applyFont="1" applyFill="1" applyBorder="1" applyAlignment="1" applyProtection="1">
      <alignment horizontal="center" vertical="center"/>
    </xf>
    <xf numFmtId="0" fontId="29" fillId="0" borderId="136" xfId="1" applyFont="1" applyFill="1" applyBorder="1" applyAlignment="1" applyProtection="1">
      <alignment horizontal="center" vertical="center"/>
    </xf>
    <xf numFmtId="0" fontId="33" fillId="0" borderId="12" xfId="0" applyFont="1" applyBorder="1" applyAlignment="1" applyProtection="1">
      <alignment horizontal="left" vertical="top" wrapText="1" indent="1"/>
      <protection locked="0" hidden="1"/>
    </xf>
    <xf numFmtId="0" fontId="33" fillId="0" borderId="13" xfId="0" applyFont="1" applyBorder="1" applyAlignment="1" applyProtection="1">
      <alignment horizontal="left" vertical="top" wrapText="1" indent="1"/>
      <protection locked="0" hidden="1"/>
    </xf>
    <xf numFmtId="0" fontId="33" fillId="0" borderId="33" xfId="0" applyFont="1" applyBorder="1" applyAlignment="1" applyProtection="1">
      <alignment horizontal="left" vertical="top" wrapText="1" indent="1"/>
      <protection locked="0" hidden="1"/>
    </xf>
    <xf numFmtId="0" fontId="4" fillId="0" borderId="70" xfId="0" applyFont="1" applyBorder="1" applyAlignment="1" applyProtection="1">
      <alignment horizontal="left" vertical="center"/>
      <protection locked="0" hidden="1"/>
    </xf>
    <xf numFmtId="0" fontId="4" fillId="0" borderId="71" xfId="0" applyFont="1" applyBorder="1" applyAlignment="1" applyProtection="1">
      <alignment horizontal="left" vertical="center"/>
      <protection locked="0" hidden="1"/>
    </xf>
    <xf numFmtId="0" fontId="4" fillId="0" borderId="73" xfId="0" applyFont="1" applyBorder="1" applyAlignment="1" applyProtection="1">
      <alignment horizontal="left" vertical="center"/>
      <protection locked="0" hidden="1"/>
    </xf>
    <xf numFmtId="0" fontId="1" fillId="0" borderId="6" xfId="0" applyFont="1" applyBorder="1" applyAlignment="1" applyProtection="1">
      <alignment horizontal="left" indent="1"/>
      <protection hidden="1"/>
    </xf>
    <xf numFmtId="0" fontId="1" fillId="0" borderId="7" xfId="0" applyFont="1" applyBorder="1" applyAlignment="1" applyProtection="1">
      <alignment horizontal="left" indent="1"/>
      <protection hidden="1"/>
    </xf>
    <xf numFmtId="0" fontId="1" fillId="0" borderId="18" xfId="0" applyFont="1" applyBorder="1" applyAlignment="1" applyProtection="1">
      <alignment horizontal="left" indent="1"/>
      <protection hidden="1"/>
    </xf>
    <xf numFmtId="0" fontId="4" fillId="0" borderId="12" xfId="0" applyFont="1" applyBorder="1" applyAlignment="1" applyProtection="1">
      <alignment horizontal="left" vertical="top" wrapText="1" indent="1"/>
      <protection locked="0" hidden="1"/>
    </xf>
    <xf numFmtId="0" fontId="4" fillId="0" borderId="13" xfId="0" applyFont="1" applyBorder="1" applyAlignment="1" applyProtection="1">
      <alignment horizontal="left" vertical="top" wrapText="1" indent="1"/>
      <protection locked="0" hidden="1"/>
    </xf>
    <xf numFmtId="0" fontId="4" fillId="0" borderId="33" xfId="0" applyFont="1" applyBorder="1" applyAlignment="1" applyProtection="1">
      <alignment horizontal="left" vertical="top" wrapText="1" indent="1"/>
      <protection locked="0" hidden="1"/>
    </xf>
    <xf numFmtId="0" fontId="18" fillId="0" borderId="55" xfId="0" applyFont="1" applyBorder="1" applyAlignment="1" applyProtection="1">
      <alignment horizontal="left" indent="1"/>
      <protection locked="0" hidden="1"/>
    </xf>
    <xf numFmtId="0" fontId="15" fillId="0" borderId="55" xfId="0" applyFont="1" applyBorder="1" applyAlignment="1" applyProtection="1">
      <alignment horizontal="left" indent="1"/>
      <protection locked="0" hidden="1"/>
    </xf>
    <xf numFmtId="20" fontId="15" fillId="0" borderId="55" xfId="0" applyNumberFormat="1" applyFont="1" applyBorder="1" applyAlignment="1" applyProtection="1">
      <alignment horizontal="center"/>
      <protection locked="0" hidden="1"/>
    </xf>
    <xf numFmtId="0" fontId="15" fillId="0" borderId="55" xfId="0" applyFont="1" applyBorder="1" applyAlignment="1" applyProtection="1">
      <alignment horizontal="center"/>
      <protection locked="0" hidden="1"/>
    </xf>
    <xf numFmtId="20" fontId="15" fillId="0" borderId="58" xfId="0" applyNumberFormat="1" applyFont="1" applyBorder="1" applyAlignment="1" applyProtection="1">
      <alignment horizontal="center"/>
      <protection locked="0" hidden="1"/>
    </xf>
    <xf numFmtId="0" fontId="15" fillId="0" borderId="58" xfId="0" applyFont="1" applyBorder="1" applyAlignment="1" applyProtection="1">
      <alignment horizontal="center"/>
      <protection locked="0" hidden="1"/>
    </xf>
    <xf numFmtId="0" fontId="0" fillId="0" borderId="55" xfId="0" applyBorder="1" applyProtection="1">
      <protection locked="0" hidden="1"/>
    </xf>
    <xf numFmtId="0" fontId="7" fillId="0" borderId="178" xfId="0" applyFont="1" applyBorder="1" applyAlignment="1" applyProtection="1">
      <alignment horizontal="center" vertical="center"/>
      <protection hidden="1"/>
    </xf>
    <xf numFmtId="0" fontId="0" fillId="0" borderId="58" xfId="0" applyBorder="1" applyProtection="1">
      <protection locked="0" hidden="1"/>
    </xf>
    <xf numFmtId="0" fontId="5" fillId="0" borderId="77" xfId="0" applyFont="1" applyBorder="1" applyAlignment="1" applyProtection="1">
      <alignment horizontal="left" vertical="center" indent="1"/>
      <protection locked="0" hidden="1"/>
    </xf>
    <xf numFmtId="0" fontId="5" fillId="0" borderId="141" xfId="0" applyFont="1" applyBorder="1" applyAlignment="1" applyProtection="1">
      <alignment horizontal="left" vertical="center" indent="1"/>
      <protection locked="0" hidden="1"/>
    </xf>
    <xf numFmtId="0" fontId="5" fillId="0" borderId="159" xfId="0" applyFont="1" applyBorder="1" applyAlignment="1" applyProtection="1">
      <alignment horizontal="left" vertical="center" indent="1"/>
      <protection locked="0" hidden="1"/>
    </xf>
    <xf numFmtId="0" fontId="5" fillId="0" borderId="160" xfId="0" applyFont="1" applyBorder="1" applyAlignment="1" applyProtection="1">
      <alignment horizontal="left" vertical="center" indent="1"/>
      <protection locked="0" hidden="1"/>
    </xf>
    <xf numFmtId="0" fontId="5" fillId="0" borderId="159" xfId="0" applyFont="1" applyBorder="1" applyAlignment="1" applyProtection="1">
      <alignment horizontal="left" vertical="top" indent="1"/>
      <protection locked="0" hidden="1"/>
    </xf>
    <xf numFmtId="0" fontId="5" fillId="0" borderId="160" xfId="0" applyFont="1" applyBorder="1" applyAlignment="1" applyProtection="1">
      <alignment horizontal="left" vertical="top" indent="1"/>
      <protection locked="0" hidden="1"/>
    </xf>
    <xf numFmtId="0" fontId="5" fillId="0" borderId="164" xfId="0" applyFont="1" applyBorder="1" applyAlignment="1" applyProtection="1">
      <alignment horizontal="left" vertical="top" indent="1"/>
      <protection locked="0" hidden="1"/>
    </xf>
    <xf numFmtId="0" fontId="5" fillId="0" borderId="165" xfId="0" applyFont="1" applyBorder="1" applyAlignment="1" applyProtection="1">
      <alignment horizontal="left" vertical="top" indent="1"/>
      <protection locked="0" hidden="1"/>
    </xf>
    <xf numFmtId="0" fontId="14" fillId="0" borderId="142" xfId="0" applyFont="1" applyBorder="1" applyAlignment="1" applyProtection="1">
      <alignment horizontal="center" vertical="center"/>
      <protection hidden="1"/>
    </xf>
    <xf numFmtId="0" fontId="14" fillId="0" borderId="150" xfId="0" applyFont="1" applyBorder="1" applyAlignment="1" applyProtection="1">
      <alignment horizontal="center" vertical="center"/>
      <protection hidden="1"/>
    </xf>
    <xf numFmtId="164" fontId="15" fillId="0" borderId="169" xfId="0" applyNumberFormat="1" applyFont="1" applyBorder="1" applyAlignment="1" applyProtection="1">
      <alignment horizontal="left" vertical="center" indent="1"/>
      <protection locked="0" hidden="1"/>
    </xf>
    <xf numFmtId="164" fontId="0" fillId="0" borderId="170" xfId="0" applyNumberFormat="1" applyBorder="1" applyAlignment="1" applyProtection="1">
      <alignment horizontal="left" vertical="center" indent="1"/>
      <protection locked="0" hidden="1"/>
    </xf>
    <xf numFmtId="0" fontId="4" fillId="0" borderId="143" xfId="0" applyFont="1" applyBorder="1" applyAlignment="1" applyProtection="1">
      <alignment horizontal="center"/>
      <protection hidden="1"/>
    </xf>
    <xf numFmtId="0" fontId="4" fillId="0" borderId="144" xfId="0" applyFont="1" applyBorder="1" applyAlignment="1" applyProtection="1">
      <alignment horizontal="center"/>
      <protection hidden="1"/>
    </xf>
    <xf numFmtId="0" fontId="4" fillId="0" borderId="145" xfId="0" applyFont="1" applyBorder="1" applyAlignment="1" applyProtection="1">
      <alignment horizontal="center"/>
      <protection hidden="1"/>
    </xf>
    <xf numFmtId="0" fontId="4" fillId="0" borderId="146" xfId="0" applyFont="1" applyBorder="1" applyAlignment="1" applyProtection="1">
      <alignment horizontal="center"/>
      <protection hidden="1"/>
    </xf>
    <xf numFmtId="0" fontId="4" fillId="0" borderId="147" xfId="0" applyFont="1" applyBorder="1" applyAlignment="1" applyProtection="1">
      <alignment horizontal="center"/>
      <protection hidden="1"/>
    </xf>
    <xf numFmtId="0" fontId="4" fillId="0" borderId="148" xfId="0" applyFont="1" applyBorder="1" applyAlignment="1" applyProtection="1">
      <alignment horizontal="left" indent="1"/>
      <protection hidden="1"/>
    </xf>
    <xf numFmtId="0" fontId="0" fillId="0" borderId="149" xfId="0" applyBorder="1" applyAlignment="1" applyProtection="1">
      <alignment horizontal="left" indent="1"/>
      <protection hidden="1"/>
    </xf>
    <xf numFmtId="0" fontId="4" fillId="0" borderId="77" xfId="0" applyFont="1" applyBorder="1" applyAlignment="1" applyProtection="1">
      <alignment horizontal="left" indent="1"/>
      <protection hidden="1"/>
    </xf>
    <xf numFmtId="0" fontId="0" fillId="0" borderId="141" xfId="0" applyBorder="1" applyAlignment="1" applyProtection="1">
      <alignment horizontal="left" indent="1"/>
      <protection hidden="1"/>
    </xf>
    <xf numFmtId="0" fontId="4" fillId="0" borderId="142" xfId="0" applyFont="1" applyBorder="1" applyAlignment="1" applyProtection="1">
      <alignment horizontal="center" vertical="center" wrapText="1"/>
      <protection hidden="1"/>
    </xf>
    <xf numFmtId="0" fontId="4" fillId="0" borderId="150" xfId="0" applyFont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138" xfId="0" applyFont="1" applyBorder="1" applyAlignment="1" applyProtection="1">
      <alignment vertical="center" wrapText="1"/>
      <protection hidden="1"/>
    </xf>
    <xf numFmtId="0" fontId="5" fillId="0" borderId="55" xfId="0" applyFont="1" applyBorder="1" applyAlignment="1" applyProtection="1">
      <alignment horizontal="left" indent="1"/>
      <protection locked="0" hidden="1"/>
    </xf>
    <xf numFmtId="14" fontId="5" fillId="0" borderId="55" xfId="0" applyNumberFormat="1" applyFont="1" applyBorder="1" applyAlignment="1" applyProtection="1">
      <alignment horizontal="center"/>
      <protection locked="0" hidden="1"/>
    </xf>
    <xf numFmtId="0" fontId="5" fillId="0" borderId="55" xfId="0" applyFont="1" applyBorder="1" applyAlignment="1" applyProtection="1">
      <alignment horizontal="center"/>
      <protection locked="0" hidden="1"/>
    </xf>
    <xf numFmtId="0" fontId="8" fillId="8" borderId="140" xfId="0" applyFont="1" applyFill="1" applyBorder="1" applyAlignment="1" applyProtection="1">
      <alignment horizontal="left" vertical="center" indent="1"/>
      <protection locked="0" hidden="1"/>
    </xf>
    <xf numFmtId="0" fontId="9" fillId="8" borderId="140" xfId="0" applyFont="1" applyFill="1" applyBorder="1" applyAlignment="1" applyProtection="1">
      <alignment horizontal="left" vertical="center" indent="1"/>
      <protection locked="0" hidden="1"/>
    </xf>
    <xf numFmtId="0" fontId="9" fillId="8" borderId="52" xfId="0" applyFont="1" applyFill="1" applyBorder="1" applyAlignment="1" applyProtection="1">
      <alignment horizontal="left" vertical="center" indent="1"/>
      <protection locked="0" hidden="1"/>
    </xf>
    <xf numFmtId="0" fontId="12" fillId="0" borderId="0" xfId="3" applyFill="1" applyBorder="1" applyAlignment="1" applyProtection="1">
      <alignment horizontal="center"/>
      <protection hidden="1"/>
    </xf>
    <xf numFmtId="0" fontId="2" fillId="0" borderId="0" xfId="3" applyFont="1" applyBorder="1" applyAlignment="1" applyProtection="1">
      <alignment horizontal="center"/>
      <protection hidden="1"/>
    </xf>
    <xf numFmtId="0" fontId="12" fillId="0" borderId="113" xfId="3" applyFont="1" applyBorder="1" applyAlignment="1" applyProtection="1">
      <alignment horizontal="left" indent="1"/>
      <protection hidden="1"/>
    </xf>
    <xf numFmtId="0" fontId="4" fillId="0" borderId="114" xfId="3" applyFont="1" applyBorder="1" applyAlignment="1" applyProtection="1">
      <alignment horizontal="left" vertical="center" wrapText="1" indent="1"/>
      <protection locked="0" hidden="1"/>
    </xf>
    <xf numFmtId="0" fontId="4" fillId="0" borderId="113" xfId="3" applyFont="1" applyBorder="1" applyAlignment="1" applyProtection="1">
      <alignment horizontal="left" indent="1"/>
      <protection hidden="1"/>
    </xf>
    <xf numFmtId="0" fontId="12" fillId="0" borderId="114" xfId="3" applyBorder="1" applyAlignment="1" applyProtection="1">
      <alignment horizontal="left" vertical="center" wrapText="1" indent="1"/>
      <protection locked="0" hidden="1"/>
    </xf>
    <xf numFmtId="0" fontId="4" fillId="0" borderId="133" xfId="3" applyFont="1" applyBorder="1" applyAlignment="1" applyProtection="1">
      <alignment horizontal="center"/>
      <protection hidden="1"/>
    </xf>
    <xf numFmtId="0" fontId="12" fillId="0" borderId="215" xfId="3" applyBorder="1" applyAlignment="1" applyProtection="1">
      <alignment horizontal="left" indent="1"/>
      <protection locked="0" hidden="1"/>
    </xf>
    <xf numFmtId="0" fontId="30" fillId="0" borderId="97" xfId="3" applyFont="1" applyBorder="1" applyAlignment="1" applyProtection="1">
      <alignment horizontal="left" vertical="center" indent="1" shrinkToFit="1"/>
      <protection locked="0" hidden="1"/>
    </xf>
    <xf numFmtId="0" fontId="31" fillId="0" borderId="97" xfId="3" applyFont="1" applyBorder="1" applyAlignment="1" applyProtection="1">
      <alignment horizontal="left" vertical="center" indent="1" shrinkToFit="1"/>
      <protection locked="0" hidden="1"/>
    </xf>
    <xf numFmtId="49" fontId="15" fillId="0" borderId="214" xfId="3" applyNumberFormat="1" applyFont="1" applyFill="1" applyBorder="1" applyAlignment="1" applyProtection="1">
      <alignment horizontal="center"/>
      <protection locked="0" hidden="1"/>
    </xf>
    <xf numFmtId="0" fontId="15" fillId="0" borderId="214" xfId="3" applyFont="1" applyFill="1" applyBorder="1" applyAlignment="1" applyProtection="1">
      <alignment horizontal="center"/>
      <protection locked="0" hidden="1"/>
    </xf>
    <xf numFmtId="14" fontId="15" fillId="0" borderId="212" xfId="3" applyNumberFormat="1" applyFont="1" applyBorder="1" applyAlignment="1" applyProtection="1">
      <protection locked="0" hidden="1"/>
    </xf>
    <xf numFmtId="0" fontId="12" fillId="0" borderId="214" xfId="3" applyBorder="1" applyProtection="1">
      <protection locked="0"/>
    </xf>
    <xf numFmtId="0" fontId="15" fillId="0" borderId="212" xfId="3" applyFont="1" applyFill="1" applyBorder="1" applyAlignment="1" applyProtection="1">
      <alignment horizontal="left" indent="1"/>
      <protection locked="0" hidden="1"/>
    </xf>
    <xf numFmtId="0" fontId="15" fillId="0" borderId="212" xfId="3" applyFont="1" applyFill="1" applyBorder="1" applyAlignment="1" applyProtection="1">
      <alignment horizontal="left" indent="1"/>
      <protection locked="0"/>
    </xf>
    <xf numFmtId="0" fontId="15" fillId="0" borderId="212" xfId="3" applyFont="1" applyBorder="1" applyAlignment="1" applyProtection="1">
      <alignment horizontal="left" indent="1"/>
      <protection locked="0"/>
    </xf>
    <xf numFmtId="49" fontId="15" fillId="0" borderId="212" xfId="3" applyNumberFormat="1" applyFont="1" applyFill="1" applyBorder="1" applyAlignment="1" applyProtection="1">
      <alignment horizontal="center"/>
      <protection locked="0" hidden="1"/>
    </xf>
    <xf numFmtId="0" fontId="15" fillId="0" borderId="212" xfId="3" applyFont="1" applyFill="1" applyBorder="1" applyAlignment="1" applyProtection="1">
      <alignment horizontal="center"/>
      <protection locked="0" hidden="1"/>
    </xf>
    <xf numFmtId="0" fontId="14" fillId="10" borderId="195" xfId="3" applyFont="1" applyFill="1" applyBorder="1" applyAlignment="1" applyProtection="1">
      <alignment horizontal="center" vertical="center"/>
      <protection hidden="1"/>
    </xf>
    <xf numFmtId="164" fontId="15" fillId="0" borderId="206" xfId="3" applyNumberFormat="1" applyFont="1" applyFill="1" applyBorder="1" applyAlignment="1" applyProtection="1">
      <alignment horizontal="left" vertical="center" indent="1"/>
      <protection locked="0" hidden="1"/>
    </xf>
    <xf numFmtId="0" fontId="12" fillId="0" borderId="212" xfId="3" applyFill="1" applyBorder="1" applyProtection="1">
      <protection locked="0" hidden="1"/>
    </xf>
    <xf numFmtId="0" fontId="7" fillId="0" borderId="213" xfId="3" applyFont="1" applyBorder="1" applyAlignment="1" applyProtection="1">
      <alignment horizontal="center" vertical="center"/>
      <protection hidden="1"/>
    </xf>
    <xf numFmtId="0" fontId="16" fillId="0" borderId="113" xfId="3" applyFont="1" applyBorder="1" applyAlignment="1" applyProtection="1">
      <alignment horizontal="left" vertical="center" indent="1"/>
      <protection locked="0" hidden="1"/>
    </xf>
    <xf numFmtId="0" fontId="29" fillId="0" borderId="205" xfId="1" applyFont="1" applyFill="1" applyBorder="1" applyAlignment="1" applyProtection="1">
      <alignment horizontal="center" vertical="center"/>
    </xf>
    <xf numFmtId="0" fontId="5" fillId="0" borderId="114" xfId="3" applyFont="1" applyBorder="1" applyAlignment="1" applyProtection="1">
      <alignment horizontal="left" vertical="center" indent="1"/>
      <protection locked="0" hidden="1"/>
    </xf>
    <xf numFmtId="164" fontId="15" fillId="0" borderId="196" xfId="3" applyNumberFormat="1" applyFont="1" applyFill="1" applyBorder="1" applyAlignment="1" applyProtection="1">
      <alignment horizontal="left" vertical="center" indent="1"/>
      <protection locked="0" hidden="1"/>
    </xf>
    <xf numFmtId="164" fontId="15" fillId="0" borderId="196" xfId="3" applyNumberFormat="1" applyFont="1" applyFill="1" applyBorder="1" applyAlignment="1" applyProtection="1">
      <alignment horizontal="left" vertical="center" wrapText="1" indent="1"/>
      <protection locked="0" hidden="1"/>
    </xf>
    <xf numFmtId="0" fontId="8" fillId="9" borderId="83" xfId="3" applyFont="1" applyFill="1" applyBorder="1" applyAlignment="1" applyProtection="1">
      <alignment horizontal="left" vertical="center" indent="1"/>
      <protection locked="0" hidden="1"/>
    </xf>
    <xf numFmtId="0" fontId="4" fillId="0" borderId="180" xfId="3" applyFont="1" applyBorder="1" applyAlignment="1" applyProtection="1">
      <alignment horizontal="left" indent="1"/>
      <protection hidden="1"/>
    </xf>
    <xf numFmtId="0" fontId="4" fillId="0" borderId="181" xfId="3" applyFont="1" applyBorder="1" applyAlignment="1" applyProtection="1">
      <alignment horizontal="center" vertical="center" wrapText="1"/>
      <protection hidden="1"/>
    </xf>
    <xf numFmtId="0" fontId="4" fillId="0" borderId="182" xfId="3" applyFont="1" applyBorder="1" applyAlignment="1" applyProtection="1">
      <alignment horizontal="center"/>
      <protection hidden="1"/>
    </xf>
    <xf numFmtId="0" fontId="4" fillId="0" borderId="130" xfId="3" applyFont="1" applyBorder="1" applyAlignment="1" applyProtection="1">
      <alignment horizontal="left" indent="1"/>
      <protection hidden="1"/>
    </xf>
    <xf numFmtId="0" fontId="2" fillId="0" borderId="0" xfId="3" applyFont="1" applyBorder="1" applyAlignment="1" applyProtection="1">
      <alignment horizontal="center" vertical="top" wrapText="1"/>
      <protection hidden="1"/>
    </xf>
    <xf numFmtId="0" fontId="3" fillId="0" borderId="0" xfId="3" applyFont="1" applyBorder="1" applyAlignment="1" applyProtection="1">
      <alignment horizontal="center"/>
      <protection hidden="1"/>
    </xf>
    <xf numFmtId="0" fontId="5" fillId="0" borderId="79" xfId="3" applyFont="1" applyBorder="1" applyAlignment="1" applyProtection="1">
      <alignment horizontal="left" indent="1"/>
      <protection locked="0" hidden="1"/>
    </xf>
    <xf numFmtId="0" fontId="4" fillId="0" borderId="0" xfId="3" applyFont="1" applyBorder="1" applyAlignment="1" applyProtection="1">
      <alignment horizontal="right"/>
      <protection hidden="1"/>
    </xf>
    <xf numFmtId="14" fontId="5" fillId="0" borderId="79" xfId="3" applyNumberFormat="1" applyFont="1" applyBorder="1" applyAlignment="1" applyProtection="1">
      <alignment horizontal="center"/>
      <protection locked="0" hidden="1"/>
    </xf>
    <xf numFmtId="164" fontId="15" fillId="0" borderId="217" xfId="0" applyNumberFormat="1" applyFont="1" applyFill="1" applyBorder="1" applyAlignment="1" applyProtection="1">
      <alignment horizontal="left" vertical="center" indent="1"/>
      <protection locked="0" hidden="1"/>
    </xf>
    <xf numFmtId="164" fontId="15" fillId="0" borderId="218" xfId="0" applyNumberFormat="1" applyFont="1" applyFill="1" applyBorder="1" applyAlignment="1" applyProtection="1">
      <alignment horizontal="left" vertical="center" indent="1"/>
      <protection locked="0" hidden="1"/>
    </xf>
  </cellXfs>
  <cellStyles count="4">
    <cellStyle name="Excel Built-in Normal" xfId="1"/>
    <cellStyle name="normální" xfId="0" builtinId="0"/>
    <cellStyle name="normální 2" xfId="3"/>
    <cellStyle name="Styl 1" xfId="2"/>
  </cellStyles>
  <dxfs count="207">
    <dxf>
      <font>
        <color theme="5" tint="-0.24994659260841701"/>
      </font>
      <fill>
        <patternFill patternType="solid"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</dxf>
    <dxf>
      <font>
        <b val="0"/>
        <i val="0"/>
        <color theme="5" tint="-0.24994659260841701"/>
        <name val="Cambria"/>
        <scheme val="none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</border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0"/>
      </font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i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i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i val="0"/>
        <condense val="0"/>
        <extend val="0"/>
        <color indexed="60"/>
      </font>
    </dxf>
    <dxf>
      <fill>
        <patternFill patternType="solid">
          <fgColor indexed="9"/>
          <bgColor indexed="26"/>
        </patternFill>
      </fill>
    </dxf>
    <dxf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border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</dxf>
    <dxf>
      <fill>
        <patternFill patternType="solid">
          <fgColor indexed="29"/>
          <bgColor indexed="4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29"/>
          <bgColor indexed="4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29"/>
          <bgColor indexed="45"/>
        </patternFill>
      </fill>
    </dxf>
    <dxf>
      <fill>
        <patternFill patternType="solid">
          <fgColor indexed="26"/>
          <bgColor indexed="9"/>
        </patternFill>
      </fill>
    </dxf>
    <dxf>
      <fill>
        <patternFill patternType="solid">
          <fgColor indexed="29"/>
          <bgColor indexed="45"/>
        </patternFill>
      </fill>
    </dxf>
    <dxf>
      <fill>
        <patternFill patternType="solid">
          <fgColor indexed="26"/>
          <bgColor indexed="9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  <border>
        <left style="hair">
          <color indexed="9"/>
        </left>
        <right style="hair">
          <color indexed="9"/>
        </right>
        <top style="hair">
          <color indexed="9"/>
        </top>
        <bottom style="hair">
          <color indexed="9"/>
        </bottom>
      </border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60"/>
      </font>
      <fill>
        <patternFill patternType="solid">
          <fgColor indexed="9"/>
          <bgColor indexed="26"/>
        </patternFill>
      </fill>
    </dxf>
    <dxf>
      <font>
        <b val="0"/>
        <condense val="0"/>
        <extend val="0"/>
        <color indexed="9"/>
      </font>
    </dxf>
    <dxf>
      <font>
        <color theme="5" tint="-0.24994659260841701"/>
      </font>
      <fill>
        <patternFill patternType="solid"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</dxf>
    <dxf>
      <font>
        <b val="0"/>
        <i val="0"/>
        <color theme="5" tint="-0.24994659260841701"/>
        <name val="Cambria"/>
        <scheme val="none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</border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0"/>
      </font>
    </dxf>
    <dxf>
      <font>
        <color theme="5" tint="-0.24994659260841701"/>
      </font>
      <fill>
        <patternFill patternType="solid"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</dxf>
    <dxf>
      <font>
        <b val="0"/>
        <i val="0"/>
        <color theme="5" tint="-0.24994659260841701"/>
        <name val="Cambria"/>
        <scheme val="none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</border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0"/>
      </font>
    </dxf>
    <dxf>
      <font>
        <color theme="5" tint="-0.24994659260841701"/>
      </font>
      <fill>
        <patternFill patternType="solid"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b val="0"/>
        <i val="0"/>
        <color theme="5" tint="-0.24994659260841701"/>
        <name val="Cambria"/>
        <scheme val="none"/>
      </font>
    </dxf>
    <dxf>
      <font>
        <b val="0"/>
        <i val="0"/>
        <color theme="5" tint="-0.24994659260841701"/>
        <name val="Cambria"/>
        <scheme val="none"/>
      </font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 patternType="none">
          <bgColor indexed="65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  <border>
        <left style="hair">
          <color theme="0"/>
        </left>
        <right style="hair">
          <color theme="0"/>
        </right>
        <top style="hair">
          <color theme="0"/>
        </top>
        <bottom style="hair">
          <color theme="0"/>
        </bottom>
      </border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5" tint="-0.24994659260841701"/>
      </font>
      <fill>
        <patternFill>
          <bgColor theme="2"/>
        </patternFill>
      </fill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2" name="ČKA č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1500" cy="342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571500</xdr:colOff>
      <xdr:row>1</xdr:row>
      <xdr:rowOff>28575</xdr:rowOff>
    </xdr:to>
    <xdr:pic>
      <xdr:nvPicPr>
        <xdr:cNvPr id="2" name="Picture 1" descr="ČKA čb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571500" cy="36195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0</xdr:col>
      <xdr:colOff>428625</xdr:colOff>
      <xdr:row>1</xdr:row>
      <xdr:rowOff>95250</xdr:rowOff>
    </xdr:to>
    <xdr:pic>
      <xdr:nvPicPr>
        <xdr:cNvPr id="2" name="Picture 15" descr="pk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4191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6"/>
  <sheetViews>
    <sheetView showGridLines="0" showRowColHeaders="0" tabSelected="1" workbookViewId="0">
      <selection activeCell="Q1" sqref="Q1:S1"/>
    </sheetView>
  </sheetViews>
  <sheetFormatPr defaultRowHeight="12.75"/>
  <cols>
    <col min="1" max="1" width="10.7109375" style="124" customWidth="1"/>
    <col min="2" max="2" width="15.7109375" style="124" customWidth="1"/>
    <col min="3" max="3" width="5.7109375" style="124" customWidth="1"/>
    <col min="4" max="5" width="6.7109375" style="124" customWidth="1"/>
    <col min="6" max="6" width="4.7109375" style="124" customWidth="1"/>
    <col min="7" max="7" width="6.7109375" style="124" customWidth="1"/>
    <col min="8" max="8" width="6.28515625" style="124" customWidth="1"/>
    <col min="9" max="9" width="6.7109375" style="124" customWidth="1"/>
    <col min="10" max="10" width="1.7109375" style="124" customWidth="1"/>
    <col min="11" max="11" width="10.7109375" style="124" customWidth="1"/>
    <col min="12" max="12" width="15.7109375" style="124" customWidth="1"/>
    <col min="13" max="13" width="5.7109375" style="124" customWidth="1"/>
    <col min="14" max="15" width="6.7109375" style="124" customWidth="1"/>
    <col min="16" max="16" width="4.7109375" style="124" customWidth="1"/>
    <col min="17" max="17" width="6.7109375" style="124" customWidth="1"/>
    <col min="18" max="18" width="6.28515625" style="124" customWidth="1"/>
    <col min="19" max="19" width="6.7109375" style="124" customWidth="1"/>
    <col min="20" max="16384" width="9.140625" style="124"/>
  </cols>
  <sheetData>
    <row r="1" spans="1:19" ht="24.95" customHeight="1" thickBot="1">
      <c r="B1" s="385" t="s">
        <v>169</v>
      </c>
      <c r="C1" s="385"/>
      <c r="D1" s="386" t="s">
        <v>1</v>
      </c>
      <c r="E1" s="386"/>
      <c r="F1" s="386"/>
      <c r="G1" s="386"/>
      <c r="H1" s="386"/>
      <c r="I1" s="386"/>
      <c r="K1" s="125" t="s">
        <v>170</v>
      </c>
      <c r="L1" s="387" t="s">
        <v>171</v>
      </c>
      <c r="M1" s="387"/>
      <c r="N1" s="387"/>
      <c r="O1" s="388" t="s">
        <v>172</v>
      </c>
      <c r="P1" s="388"/>
      <c r="Q1" s="389">
        <v>42996</v>
      </c>
      <c r="R1" s="389"/>
      <c r="S1" s="389"/>
    </row>
    <row r="2" spans="1:19" ht="6" customHeight="1" thickBot="1">
      <c r="B2" s="385"/>
      <c r="C2" s="385"/>
    </row>
    <row r="3" spans="1:19" ht="20.100000000000001" customHeight="1" thickBot="1">
      <c r="A3" s="126" t="s">
        <v>5</v>
      </c>
      <c r="B3" s="390" t="s">
        <v>173</v>
      </c>
      <c r="C3" s="390"/>
      <c r="D3" s="390"/>
      <c r="E3" s="390"/>
      <c r="F3" s="390"/>
      <c r="G3" s="390"/>
      <c r="H3" s="390"/>
      <c r="I3" s="390"/>
      <c r="K3" s="126" t="s">
        <v>7</v>
      </c>
      <c r="L3" s="390" t="s">
        <v>174</v>
      </c>
      <c r="M3" s="390"/>
      <c r="N3" s="390"/>
      <c r="O3" s="390"/>
      <c r="P3" s="390"/>
      <c r="Q3" s="390"/>
      <c r="R3" s="390"/>
      <c r="S3" s="390"/>
    </row>
    <row r="4" spans="1:19" ht="5.0999999999999996" customHeight="1" thickBot="1"/>
    <row r="5" spans="1:19" ht="12.95" customHeight="1" thickBot="1">
      <c r="A5" s="383" t="s">
        <v>9</v>
      </c>
      <c r="B5" s="383"/>
      <c r="C5" s="384" t="s">
        <v>10</v>
      </c>
      <c r="D5" s="380" t="s">
        <v>11</v>
      </c>
      <c r="E5" s="380"/>
      <c r="F5" s="380"/>
      <c r="G5" s="380"/>
      <c r="H5" s="381" t="s">
        <v>13</v>
      </c>
      <c r="I5" s="381"/>
      <c r="K5" s="383" t="s">
        <v>9</v>
      </c>
      <c r="L5" s="383"/>
      <c r="M5" s="384" t="s">
        <v>10</v>
      </c>
      <c r="N5" s="380" t="s">
        <v>11</v>
      </c>
      <c r="O5" s="380"/>
      <c r="P5" s="380"/>
      <c r="Q5" s="380"/>
      <c r="R5" s="381" t="s">
        <v>13</v>
      </c>
      <c r="S5" s="381"/>
    </row>
    <row r="6" spans="1:19" ht="12.95" customHeight="1" thickBot="1">
      <c r="A6" s="382" t="s">
        <v>14</v>
      </c>
      <c r="B6" s="382"/>
      <c r="C6" s="384"/>
      <c r="D6" s="127" t="s">
        <v>15</v>
      </c>
      <c r="E6" s="128" t="s">
        <v>16</v>
      </c>
      <c r="F6" s="128" t="s">
        <v>17</v>
      </c>
      <c r="G6" s="129" t="s">
        <v>18</v>
      </c>
      <c r="H6" s="130" t="s">
        <v>12</v>
      </c>
      <c r="I6" s="131" t="s">
        <v>20</v>
      </c>
      <c r="K6" s="382" t="s">
        <v>14</v>
      </c>
      <c r="L6" s="382"/>
      <c r="M6" s="384"/>
      <c r="N6" s="127" t="s">
        <v>15</v>
      </c>
      <c r="O6" s="128" t="s">
        <v>16</v>
      </c>
      <c r="P6" s="128" t="s">
        <v>17</v>
      </c>
      <c r="Q6" s="129" t="s">
        <v>18</v>
      </c>
      <c r="R6" s="130" t="s">
        <v>12</v>
      </c>
      <c r="S6" s="131" t="s">
        <v>20</v>
      </c>
    </row>
    <row r="7" spans="1:19" ht="5.0999999999999996" customHeight="1" thickBot="1">
      <c r="A7" s="132"/>
      <c r="B7" s="132"/>
      <c r="K7" s="132"/>
      <c r="L7" s="132"/>
    </row>
    <row r="8" spans="1:19" ht="12.95" customHeight="1" thickBot="1">
      <c r="A8" s="373" t="s">
        <v>175</v>
      </c>
      <c r="B8" s="373"/>
      <c r="C8" s="133">
        <v>1</v>
      </c>
      <c r="D8" s="134">
        <v>153</v>
      </c>
      <c r="E8" s="135">
        <v>71</v>
      </c>
      <c r="F8" s="135">
        <v>4</v>
      </c>
      <c r="G8" s="136">
        <f>IF(AND(ISBLANK(D8),ISBLANK(E8)),"",D8+E8)</f>
        <v>224</v>
      </c>
      <c r="H8" s="137">
        <f>IF(OR(ISNUMBER($G8),ISNUMBER($Q8)),(SIGN(N($G8)-N($Q8))+1)/2,"")</f>
        <v>1</v>
      </c>
      <c r="I8" s="138"/>
      <c r="K8" s="373" t="s">
        <v>176</v>
      </c>
      <c r="L8" s="373"/>
      <c r="M8" s="133">
        <v>1</v>
      </c>
      <c r="N8" s="134">
        <v>127</v>
      </c>
      <c r="O8" s="135">
        <v>54</v>
      </c>
      <c r="P8" s="135">
        <v>7</v>
      </c>
      <c r="Q8" s="136">
        <f>IF(AND(ISBLANK(N8),ISBLANK(O8)),"",N8+O8)</f>
        <v>181</v>
      </c>
      <c r="R8" s="137">
        <f>IF(ISNUMBER($H8),1-$H8,"")</f>
        <v>0</v>
      </c>
      <c r="S8" s="138"/>
    </row>
    <row r="9" spans="1:19" ht="12.95" customHeight="1">
      <c r="A9" s="373"/>
      <c r="B9" s="373"/>
      <c r="C9" s="139">
        <v>2</v>
      </c>
      <c r="D9" s="140">
        <v>126</v>
      </c>
      <c r="E9" s="141">
        <v>53</v>
      </c>
      <c r="F9" s="141">
        <v>3</v>
      </c>
      <c r="G9" s="142">
        <f>IF(AND(ISBLANK(D9),ISBLANK(E9)),"",D9+E9)</f>
        <v>179</v>
      </c>
      <c r="H9" s="143">
        <f>IF(OR(ISNUMBER($G9),ISNUMBER($Q9)),(SIGN(N($G9)-N($Q9))+1)/2,"")</f>
        <v>0</v>
      </c>
      <c r="I9" s="138"/>
      <c r="K9" s="373"/>
      <c r="L9" s="373"/>
      <c r="M9" s="139">
        <v>2</v>
      </c>
      <c r="N9" s="140">
        <v>166</v>
      </c>
      <c r="O9" s="141">
        <v>72</v>
      </c>
      <c r="P9" s="141">
        <v>2</v>
      </c>
      <c r="Q9" s="142">
        <f>IF(AND(ISBLANK(N9),ISBLANK(O9)),"",N9+O9)</f>
        <v>238</v>
      </c>
      <c r="R9" s="143">
        <f>IF(ISNUMBER($H9),1-$H9,"")</f>
        <v>1</v>
      </c>
      <c r="S9" s="138"/>
    </row>
    <row r="10" spans="1:19" ht="12.95" customHeight="1" thickBot="1">
      <c r="A10" s="375" t="s">
        <v>177</v>
      </c>
      <c r="B10" s="375"/>
      <c r="C10" s="139">
        <v>3</v>
      </c>
      <c r="D10" s="140"/>
      <c r="E10" s="141"/>
      <c r="F10" s="141"/>
      <c r="G10" s="142" t="str">
        <f>IF(AND(ISBLANK(D10),ISBLANK(E10)),"",D10+E10)</f>
        <v/>
      </c>
      <c r="H10" s="143" t="str">
        <f>IF(OR(ISNUMBER($G10),ISNUMBER($Q10)),(SIGN(N($G10)-N($Q10))+1)/2,"")</f>
        <v/>
      </c>
      <c r="I10" s="138"/>
      <c r="K10" s="375" t="s">
        <v>178</v>
      </c>
      <c r="L10" s="375"/>
      <c r="M10" s="139">
        <v>3</v>
      </c>
      <c r="N10" s="140"/>
      <c r="O10" s="141"/>
      <c r="P10" s="141"/>
      <c r="Q10" s="142" t="str">
        <f>IF(AND(ISBLANK(N10),ISBLANK(O10)),"",N10+O10)</f>
        <v/>
      </c>
      <c r="R10" s="143" t="str">
        <f>IF(ISNUMBER($H10),1-$H10,"")</f>
        <v/>
      </c>
      <c r="S10" s="138"/>
    </row>
    <row r="11" spans="1:19" ht="12.95" customHeight="1" thickBot="1">
      <c r="A11" s="375"/>
      <c r="B11" s="375"/>
      <c r="C11" s="144">
        <v>4</v>
      </c>
      <c r="D11" s="145"/>
      <c r="E11" s="146"/>
      <c r="F11" s="146"/>
      <c r="G11" s="147" t="str">
        <f>IF(AND(ISBLANK(D11),ISBLANK(E11)),"",D11+E11)</f>
        <v/>
      </c>
      <c r="H11" s="148" t="str">
        <f>IF(OR(ISNUMBER($G11),ISNUMBER($Q11)),(SIGN(N($G11)-N($Q11))+1)/2,"")</f>
        <v/>
      </c>
      <c r="I11" s="377">
        <f>IF(ISNUMBER(H12),(SIGN(1000*($H12-$R12)+$G12-$Q12)+1)/2,"")</f>
        <v>0</v>
      </c>
      <c r="K11" s="375"/>
      <c r="L11" s="375"/>
      <c r="M11" s="144">
        <v>4</v>
      </c>
      <c r="N11" s="145"/>
      <c r="O11" s="146"/>
      <c r="P11" s="146"/>
      <c r="Q11" s="147" t="str">
        <f>IF(AND(ISBLANK(N11),ISBLANK(O11)),"",N11+O11)</f>
        <v/>
      </c>
      <c r="R11" s="148" t="str">
        <f>IF(ISNUMBER($H11),1-$H11,"")</f>
        <v/>
      </c>
      <c r="S11" s="377">
        <f>IF(ISNUMBER($I11),1-$I11,"")</f>
        <v>1</v>
      </c>
    </row>
    <row r="12" spans="1:19" ht="15.95" customHeight="1" thickBot="1">
      <c r="A12" s="378">
        <v>13562</v>
      </c>
      <c r="B12" s="378"/>
      <c r="C12" s="149" t="s">
        <v>18</v>
      </c>
      <c r="D12" s="150">
        <f>IF(ISNUMBER($G12),SUM(D8:D11),"")</f>
        <v>279</v>
      </c>
      <c r="E12" s="151">
        <f>IF(ISNUMBER($G12),SUM(E8:E11),"")</f>
        <v>124</v>
      </c>
      <c r="F12" s="151">
        <f>IF(ISNUMBER($G12),SUM(F8:F11),"")</f>
        <v>7</v>
      </c>
      <c r="G12" s="152">
        <f>IF(SUM($G8:$G11)+SUM($Q8:$Q11)&gt;0,SUM(G8:G11),"")</f>
        <v>403</v>
      </c>
      <c r="H12" s="150">
        <f>IF(ISNUMBER($G12),SUM(H8:H11),"")</f>
        <v>1</v>
      </c>
      <c r="I12" s="377"/>
      <c r="K12" s="378">
        <v>751</v>
      </c>
      <c r="L12" s="378"/>
      <c r="M12" s="149" t="s">
        <v>18</v>
      </c>
      <c r="N12" s="150">
        <f>IF(ISNUMBER($G12),SUM(N8:N11),"")</f>
        <v>293</v>
      </c>
      <c r="O12" s="151">
        <f>IF(ISNUMBER($G12),SUM(O8:O11),"")</f>
        <v>126</v>
      </c>
      <c r="P12" s="151">
        <f>IF(ISNUMBER($G12),SUM(P8:P11),"")</f>
        <v>9</v>
      </c>
      <c r="Q12" s="152">
        <f>IF(SUM($G8:$G11)+SUM($Q8:$Q11)&gt;0,SUM(Q8:Q11),"")</f>
        <v>419</v>
      </c>
      <c r="R12" s="150">
        <f>IF(ISNUMBER($G12),SUM(R8:R11),"")</f>
        <v>1</v>
      </c>
      <c r="S12" s="377"/>
    </row>
    <row r="13" spans="1:19" ht="12.95" customHeight="1" thickBot="1">
      <c r="A13" s="373" t="s">
        <v>179</v>
      </c>
      <c r="B13" s="373"/>
      <c r="C13" s="133">
        <v>1</v>
      </c>
      <c r="D13" s="134">
        <v>136</v>
      </c>
      <c r="E13" s="135">
        <v>51</v>
      </c>
      <c r="F13" s="135">
        <v>9</v>
      </c>
      <c r="G13" s="136">
        <f>IF(AND(ISBLANK(D13),ISBLANK(E13)),"",D13+E13)</f>
        <v>187</v>
      </c>
      <c r="H13" s="137">
        <f>IF(OR(ISNUMBER($G13),ISNUMBER($Q13)),(SIGN(N($G13)-N($Q13))+1)/2,"")</f>
        <v>1</v>
      </c>
      <c r="I13" s="138"/>
      <c r="K13" s="373" t="s">
        <v>180</v>
      </c>
      <c r="L13" s="373"/>
      <c r="M13" s="133">
        <v>1</v>
      </c>
      <c r="N13" s="134">
        <v>134</v>
      </c>
      <c r="O13" s="135">
        <v>49</v>
      </c>
      <c r="P13" s="135">
        <v>6</v>
      </c>
      <c r="Q13" s="136">
        <f>IF(AND(ISBLANK(N13),ISBLANK(O13)),"",N13+O13)</f>
        <v>183</v>
      </c>
      <c r="R13" s="137">
        <f>IF(ISNUMBER($H13),1-$H13,"")</f>
        <v>0</v>
      </c>
      <c r="S13" s="138"/>
    </row>
    <row r="14" spans="1:19" ht="12.95" customHeight="1">
      <c r="A14" s="373"/>
      <c r="B14" s="373"/>
      <c r="C14" s="139">
        <v>2</v>
      </c>
      <c r="D14" s="140">
        <v>132</v>
      </c>
      <c r="E14" s="141">
        <v>62</v>
      </c>
      <c r="F14" s="141">
        <v>4</v>
      </c>
      <c r="G14" s="142">
        <f>IF(AND(ISBLANK(D14),ISBLANK(E14)),"",D14+E14)</f>
        <v>194</v>
      </c>
      <c r="H14" s="143">
        <f>IF(OR(ISNUMBER($G14),ISNUMBER($Q14)),(SIGN(N($G14)-N($Q14))+1)/2,"")</f>
        <v>1</v>
      </c>
      <c r="I14" s="138"/>
      <c r="K14" s="373"/>
      <c r="L14" s="373"/>
      <c r="M14" s="139">
        <v>2</v>
      </c>
      <c r="N14" s="140">
        <v>132</v>
      </c>
      <c r="O14" s="141">
        <v>53</v>
      </c>
      <c r="P14" s="141">
        <v>7</v>
      </c>
      <c r="Q14" s="142">
        <f>IF(AND(ISBLANK(N14),ISBLANK(O14)),"",N14+O14)</f>
        <v>185</v>
      </c>
      <c r="R14" s="143">
        <f>IF(ISNUMBER($H14),1-$H14,"")</f>
        <v>0</v>
      </c>
      <c r="S14" s="138"/>
    </row>
    <row r="15" spans="1:19" ht="12.95" customHeight="1" thickBot="1">
      <c r="A15" s="375" t="s">
        <v>181</v>
      </c>
      <c r="B15" s="375"/>
      <c r="C15" s="139">
        <v>3</v>
      </c>
      <c r="D15" s="140"/>
      <c r="E15" s="141"/>
      <c r="F15" s="141"/>
      <c r="G15" s="142" t="str">
        <f>IF(AND(ISBLANK(D15),ISBLANK(E15)),"",D15+E15)</f>
        <v/>
      </c>
      <c r="H15" s="143" t="str">
        <f>IF(OR(ISNUMBER($G15),ISNUMBER($Q15)),(SIGN(N($G15)-N($Q15))+1)/2,"")</f>
        <v/>
      </c>
      <c r="I15" s="138"/>
      <c r="K15" s="375" t="s">
        <v>182</v>
      </c>
      <c r="L15" s="375"/>
      <c r="M15" s="139">
        <v>3</v>
      </c>
      <c r="N15" s="140"/>
      <c r="O15" s="141"/>
      <c r="P15" s="141"/>
      <c r="Q15" s="142" t="str">
        <f>IF(AND(ISBLANK(N15),ISBLANK(O15)),"",N15+O15)</f>
        <v/>
      </c>
      <c r="R15" s="143" t="str">
        <f>IF(ISNUMBER($H15),1-$H15,"")</f>
        <v/>
      </c>
      <c r="S15" s="138"/>
    </row>
    <row r="16" spans="1:19" ht="12.95" customHeight="1" thickBot="1">
      <c r="A16" s="375"/>
      <c r="B16" s="375"/>
      <c r="C16" s="144">
        <v>4</v>
      </c>
      <c r="D16" s="145"/>
      <c r="E16" s="146"/>
      <c r="F16" s="146"/>
      <c r="G16" s="147" t="str">
        <f>IF(AND(ISBLANK(D16),ISBLANK(E16)),"",D16+E16)</f>
        <v/>
      </c>
      <c r="H16" s="148" t="str">
        <f>IF(OR(ISNUMBER($G16),ISNUMBER($Q16)),(SIGN(N($G16)-N($Q16))+1)/2,"")</f>
        <v/>
      </c>
      <c r="I16" s="377">
        <f>IF(ISNUMBER(H17),(SIGN(1000*($H17-$R17)+$G17-$Q17)+1)/2,"")</f>
        <v>1</v>
      </c>
      <c r="K16" s="375"/>
      <c r="L16" s="375"/>
      <c r="M16" s="144">
        <v>4</v>
      </c>
      <c r="N16" s="145"/>
      <c r="O16" s="146"/>
      <c r="P16" s="146"/>
      <c r="Q16" s="147" t="str">
        <f>IF(AND(ISBLANK(N16),ISBLANK(O16)),"",N16+O16)</f>
        <v/>
      </c>
      <c r="R16" s="148" t="str">
        <f>IF(ISNUMBER($H16),1-$H16,"")</f>
        <v/>
      </c>
      <c r="S16" s="377">
        <f>IF(ISNUMBER($I16),1-$I16,"")</f>
        <v>0</v>
      </c>
    </row>
    <row r="17" spans="1:19" ht="15.95" customHeight="1" thickBot="1">
      <c r="A17" s="378">
        <v>19554</v>
      </c>
      <c r="B17" s="378"/>
      <c r="C17" s="149" t="s">
        <v>18</v>
      </c>
      <c r="D17" s="150">
        <f>IF(ISNUMBER($G17),SUM(D13:D16),"")</f>
        <v>268</v>
      </c>
      <c r="E17" s="151">
        <f>IF(ISNUMBER($G17),SUM(E13:E16),"")</f>
        <v>113</v>
      </c>
      <c r="F17" s="151">
        <f>IF(ISNUMBER($G17),SUM(F13:F16),"")</f>
        <v>13</v>
      </c>
      <c r="G17" s="152">
        <f>IF(SUM($G13:$G16)+SUM($Q13:$Q16)&gt;0,SUM(G13:G16),"")</f>
        <v>381</v>
      </c>
      <c r="H17" s="150">
        <f>IF(ISNUMBER($G17),SUM(H13:H16),"")</f>
        <v>2</v>
      </c>
      <c r="I17" s="377"/>
      <c r="K17" s="378">
        <v>2541</v>
      </c>
      <c r="L17" s="378"/>
      <c r="M17" s="149" t="s">
        <v>18</v>
      </c>
      <c r="N17" s="150">
        <f>IF(ISNUMBER($G17),SUM(N13:N16),"")</f>
        <v>266</v>
      </c>
      <c r="O17" s="151">
        <f>IF(ISNUMBER($G17),SUM(O13:O16),"")</f>
        <v>102</v>
      </c>
      <c r="P17" s="151">
        <f>IF(ISNUMBER($G17),SUM(P13:P16),"")</f>
        <v>13</v>
      </c>
      <c r="Q17" s="152">
        <f>IF(SUM($G13:$G16)+SUM($Q13:$Q16)&gt;0,SUM(Q13:Q16),"")</f>
        <v>368</v>
      </c>
      <c r="R17" s="150">
        <f>IF(ISNUMBER($G17),SUM(R13:R16),"")</f>
        <v>0</v>
      </c>
      <c r="S17" s="377"/>
    </row>
    <row r="18" spans="1:19" ht="12.95" customHeight="1" thickBot="1">
      <c r="A18" s="373" t="s">
        <v>183</v>
      </c>
      <c r="B18" s="373"/>
      <c r="C18" s="133">
        <v>1</v>
      </c>
      <c r="D18" s="134">
        <v>149</v>
      </c>
      <c r="E18" s="135">
        <v>60</v>
      </c>
      <c r="F18" s="135">
        <v>4</v>
      </c>
      <c r="G18" s="136">
        <f>IF(AND(ISBLANK(D18),ISBLANK(E18)),"",D18+E18)</f>
        <v>209</v>
      </c>
      <c r="H18" s="137">
        <f>IF(OR(ISNUMBER($G18),ISNUMBER($Q18)),(SIGN(N($G18)-N($Q18))+1)/2,"")</f>
        <v>0</v>
      </c>
      <c r="I18" s="138"/>
      <c r="K18" s="373" t="s">
        <v>184</v>
      </c>
      <c r="L18" s="373"/>
      <c r="M18" s="133">
        <v>1</v>
      </c>
      <c r="N18" s="134">
        <v>139</v>
      </c>
      <c r="O18" s="135">
        <v>72</v>
      </c>
      <c r="P18" s="135">
        <v>4</v>
      </c>
      <c r="Q18" s="136">
        <f>IF(AND(ISBLANK(N18),ISBLANK(O18)),"",N18+O18)</f>
        <v>211</v>
      </c>
      <c r="R18" s="137">
        <f>IF(ISNUMBER($H18),1-$H18,"")</f>
        <v>1</v>
      </c>
      <c r="S18" s="138"/>
    </row>
    <row r="19" spans="1:19" ht="12.95" customHeight="1">
      <c r="A19" s="373"/>
      <c r="B19" s="373"/>
      <c r="C19" s="139">
        <v>2</v>
      </c>
      <c r="D19" s="140">
        <v>151</v>
      </c>
      <c r="E19" s="141">
        <v>70</v>
      </c>
      <c r="F19" s="141">
        <v>3</v>
      </c>
      <c r="G19" s="142">
        <f>IF(AND(ISBLANK(D19),ISBLANK(E19)),"",D19+E19)</f>
        <v>221</v>
      </c>
      <c r="H19" s="143">
        <f>IF(OR(ISNUMBER($G19),ISNUMBER($Q19)),(SIGN(N($G19)-N($Q19))+1)/2,"")</f>
        <v>1</v>
      </c>
      <c r="I19" s="138"/>
      <c r="K19" s="373"/>
      <c r="L19" s="373"/>
      <c r="M19" s="139">
        <v>2</v>
      </c>
      <c r="N19" s="140">
        <v>149</v>
      </c>
      <c r="O19" s="141">
        <v>53</v>
      </c>
      <c r="P19" s="141">
        <v>6</v>
      </c>
      <c r="Q19" s="142">
        <f>IF(AND(ISBLANK(N19),ISBLANK(O19)),"",N19+O19)</f>
        <v>202</v>
      </c>
      <c r="R19" s="143">
        <f>IF(ISNUMBER($H19),1-$H19,"")</f>
        <v>0</v>
      </c>
      <c r="S19" s="138"/>
    </row>
    <row r="20" spans="1:19" ht="12.95" customHeight="1" thickBot="1">
      <c r="A20" s="375" t="s">
        <v>185</v>
      </c>
      <c r="B20" s="375"/>
      <c r="C20" s="139">
        <v>3</v>
      </c>
      <c r="D20" s="140"/>
      <c r="E20" s="141"/>
      <c r="F20" s="141"/>
      <c r="G20" s="142" t="str">
        <f>IF(AND(ISBLANK(D20),ISBLANK(E20)),"",D20+E20)</f>
        <v/>
      </c>
      <c r="H20" s="143" t="str">
        <f>IF(OR(ISNUMBER($G20),ISNUMBER($Q20)),(SIGN(N($G20)-N($Q20))+1)/2,"")</f>
        <v/>
      </c>
      <c r="I20" s="138"/>
      <c r="K20" s="375" t="s">
        <v>186</v>
      </c>
      <c r="L20" s="375"/>
      <c r="M20" s="139">
        <v>3</v>
      </c>
      <c r="N20" s="140"/>
      <c r="O20" s="141"/>
      <c r="P20" s="141"/>
      <c r="Q20" s="142" t="str">
        <f>IF(AND(ISBLANK(N20),ISBLANK(O20)),"",N20+O20)</f>
        <v/>
      </c>
      <c r="R20" s="143" t="str">
        <f>IF(ISNUMBER($H20),1-$H20,"")</f>
        <v/>
      </c>
      <c r="S20" s="138"/>
    </row>
    <row r="21" spans="1:19" ht="12.95" customHeight="1" thickBot="1">
      <c r="A21" s="375"/>
      <c r="B21" s="375"/>
      <c r="C21" s="144">
        <v>4</v>
      </c>
      <c r="D21" s="145"/>
      <c r="E21" s="146"/>
      <c r="F21" s="146"/>
      <c r="G21" s="147" t="str">
        <f>IF(AND(ISBLANK(D21),ISBLANK(E21)),"",D21+E21)</f>
        <v/>
      </c>
      <c r="H21" s="148" t="str">
        <f>IF(OR(ISNUMBER($G21),ISNUMBER($Q21)),(SIGN(N($G21)-N($Q21))+1)/2,"")</f>
        <v/>
      </c>
      <c r="I21" s="377">
        <f>IF(ISNUMBER(H22),(SIGN(1000*($H22-$R22)+$G22-$Q22)+1)/2,"")</f>
        <v>1</v>
      </c>
      <c r="K21" s="375"/>
      <c r="L21" s="375"/>
      <c r="M21" s="144">
        <v>4</v>
      </c>
      <c r="N21" s="145"/>
      <c r="O21" s="146"/>
      <c r="P21" s="146"/>
      <c r="Q21" s="147" t="str">
        <f>IF(AND(ISBLANK(N21),ISBLANK(O21)),"",N21+O21)</f>
        <v/>
      </c>
      <c r="R21" s="148" t="str">
        <f>IF(ISNUMBER($H21),1-$H21,"")</f>
        <v/>
      </c>
      <c r="S21" s="377">
        <f>IF(ISNUMBER($I21),1-$I21,"")</f>
        <v>0</v>
      </c>
    </row>
    <row r="22" spans="1:19" ht="15.95" customHeight="1" thickBot="1">
      <c r="A22" s="378">
        <v>16602</v>
      </c>
      <c r="B22" s="378"/>
      <c r="C22" s="149" t="s">
        <v>18</v>
      </c>
      <c r="D22" s="150">
        <f>IF(ISNUMBER($G22),SUM(D18:D21),"")</f>
        <v>300</v>
      </c>
      <c r="E22" s="151">
        <f>IF(ISNUMBER($G22),SUM(E18:E21),"")</f>
        <v>130</v>
      </c>
      <c r="F22" s="151">
        <f>IF(ISNUMBER($G22),SUM(F18:F21),"")</f>
        <v>7</v>
      </c>
      <c r="G22" s="152">
        <f>IF(SUM($G18:$G21)+SUM($Q18:$Q21)&gt;0,SUM(G18:G21),"")</f>
        <v>430</v>
      </c>
      <c r="H22" s="150">
        <f>IF(ISNUMBER($G22),SUM(H18:H21),"")</f>
        <v>1</v>
      </c>
      <c r="I22" s="377"/>
      <c r="K22" s="378">
        <v>13361</v>
      </c>
      <c r="L22" s="378"/>
      <c r="M22" s="149" t="s">
        <v>18</v>
      </c>
      <c r="N22" s="150">
        <f>IF(ISNUMBER($G22),SUM(N18:N21),"")</f>
        <v>288</v>
      </c>
      <c r="O22" s="151">
        <f>IF(ISNUMBER($G22),SUM(O18:O21),"")</f>
        <v>125</v>
      </c>
      <c r="P22" s="151">
        <f>IF(ISNUMBER($G22),SUM(P18:P21),"")</f>
        <v>10</v>
      </c>
      <c r="Q22" s="152">
        <f>IF(SUM($G18:$G21)+SUM($Q18:$Q21)&gt;0,SUM(Q18:Q21),"")</f>
        <v>413</v>
      </c>
      <c r="R22" s="150">
        <f>IF(ISNUMBER($G22),SUM(R18:R21),"")</f>
        <v>1</v>
      </c>
      <c r="S22" s="377"/>
    </row>
    <row r="23" spans="1:19" ht="12.95" customHeight="1" thickBot="1">
      <c r="A23" s="373" t="s">
        <v>187</v>
      </c>
      <c r="B23" s="373"/>
      <c r="C23" s="133">
        <v>1</v>
      </c>
      <c r="D23" s="134">
        <v>136</v>
      </c>
      <c r="E23" s="135">
        <v>52</v>
      </c>
      <c r="F23" s="135">
        <v>6</v>
      </c>
      <c r="G23" s="136">
        <f>IF(AND(ISBLANK(D23),ISBLANK(E23)),"",D23+E23)</f>
        <v>188</v>
      </c>
      <c r="H23" s="137">
        <f>IF(OR(ISNUMBER($G23),ISNUMBER($Q23)),(SIGN(N($G23)-N($Q23))+1)/2,"")</f>
        <v>0</v>
      </c>
      <c r="I23" s="138"/>
      <c r="K23" s="374" t="s">
        <v>188</v>
      </c>
      <c r="L23" s="374"/>
      <c r="M23" s="133">
        <v>1</v>
      </c>
      <c r="N23" s="134">
        <v>147</v>
      </c>
      <c r="O23" s="135">
        <v>52</v>
      </c>
      <c r="P23" s="135">
        <v>6</v>
      </c>
      <c r="Q23" s="136">
        <f>IF(AND(ISBLANK(N23),ISBLANK(O23)),"",N23+O23)</f>
        <v>199</v>
      </c>
      <c r="R23" s="137">
        <f>IF(ISNUMBER($H23),1-$H23,"")</f>
        <v>1</v>
      </c>
      <c r="S23" s="138"/>
    </row>
    <row r="24" spans="1:19" ht="12.95" customHeight="1">
      <c r="A24" s="373"/>
      <c r="B24" s="373"/>
      <c r="C24" s="139">
        <v>2</v>
      </c>
      <c r="D24" s="140">
        <v>138</v>
      </c>
      <c r="E24" s="141">
        <v>50</v>
      </c>
      <c r="F24" s="141">
        <v>7</v>
      </c>
      <c r="G24" s="142">
        <f>IF(AND(ISBLANK(D24),ISBLANK(E24)),"",D24+E24)</f>
        <v>188</v>
      </c>
      <c r="H24" s="143">
        <f>IF(OR(ISNUMBER($G24),ISNUMBER($Q24)),(SIGN(N($G24)-N($Q24))+1)/2,"")</f>
        <v>1</v>
      </c>
      <c r="I24" s="138"/>
      <c r="K24" s="374"/>
      <c r="L24" s="374"/>
      <c r="M24" s="139">
        <v>2</v>
      </c>
      <c r="N24" s="140">
        <v>137</v>
      </c>
      <c r="O24" s="141">
        <v>44</v>
      </c>
      <c r="P24" s="141">
        <v>8</v>
      </c>
      <c r="Q24" s="142">
        <f>IF(AND(ISBLANK(N24),ISBLANK(O24)),"",N24+O24)</f>
        <v>181</v>
      </c>
      <c r="R24" s="143">
        <f>IF(ISNUMBER($H24),1-$H24,"")</f>
        <v>0</v>
      </c>
      <c r="S24" s="138"/>
    </row>
    <row r="25" spans="1:19" ht="12.95" customHeight="1" thickBot="1">
      <c r="A25" s="375" t="s">
        <v>189</v>
      </c>
      <c r="B25" s="375"/>
      <c r="C25" s="139">
        <v>3</v>
      </c>
      <c r="D25" s="140"/>
      <c r="E25" s="141"/>
      <c r="F25" s="141"/>
      <c r="G25" s="142" t="str">
        <f>IF(AND(ISBLANK(D25),ISBLANK(E25)),"",D25+E25)</f>
        <v/>
      </c>
      <c r="H25" s="143" t="str">
        <f>IF(OR(ISNUMBER($G25),ISNUMBER($Q25)),(SIGN(N($G25)-N($Q25))+1)/2,"")</f>
        <v/>
      </c>
      <c r="I25" s="138"/>
      <c r="K25" s="376" t="s">
        <v>190</v>
      </c>
      <c r="L25" s="376"/>
      <c r="M25" s="139">
        <v>3</v>
      </c>
      <c r="N25" s="140"/>
      <c r="O25" s="141"/>
      <c r="P25" s="141"/>
      <c r="Q25" s="142" t="str">
        <f>IF(AND(ISBLANK(N25),ISBLANK(O25)),"",N25+O25)</f>
        <v/>
      </c>
      <c r="R25" s="143" t="str">
        <f>IF(ISNUMBER($H25),1-$H25,"")</f>
        <v/>
      </c>
      <c r="S25" s="138"/>
    </row>
    <row r="26" spans="1:19" ht="12.95" customHeight="1" thickBot="1">
      <c r="A26" s="375"/>
      <c r="B26" s="375"/>
      <c r="C26" s="144">
        <v>4</v>
      </c>
      <c r="D26" s="145"/>
      <c r="E26" s="146"/>
      <c r="F26" s="146"/>
      <c r="G26" s="147" t="str">
        <f>IF(AND(ISBLANK(D26),ISBLANK(E26)),"",D26+E26)</f>
        <v/>
      </c>
      <c r="H26" s="148" t="str">
        <f>IF(OR(ISNUMBER($G26),ISNUMBER($Q26)),(SIGN(N($G26)-N($Q26))+1)/2,"")</f>
        <v/>
      </c>
      <c r="I26" s="377">
        <f>IF(ISNUMBER(H27),(SIGN(1000*($H27-$R27)+$G27-$Q27)+1)/2,"")</f>
        <v>0</v>
      </c>
      <c r="K26" s="376"/>
      <c r="L26" s="376"/>
      <c r="M26" s="144">
        <v>4</v>
      </c>
      <c r="N26" s="145"/>
      <c r="O26" s="146"/>
      <c r="P26" s="146"/>
      <c r="Q26" s="147" t="str">
        <f>IF(AND(ISBLANK(N26),ISBLANK(O26)),"",N26+O26)</f>
        <v/>
      </c>
      <c r="R26" s="148" t="str">
        <f>IF(ISNUMBER($H26),1-$H26,"")</f>
        <v/>
      </c>
      <c r="S26" s="377">
        <f>IF(ISNUMBER($I26),1-$I26,"")</f>
        <v>1</v>
      </c>
    </row>
    <row r="27" spans="1:19" ht="15.95" customHeight="1" thickBot="1">
      <c r="A27" s="378">
        <v>23739</v>
      </c>
      <c r="B27" s="378"/>
      <c r="C27" s="149" t="s">
        <v>18</v>
      </c>
      <c r="D27" s="150">
        <f>IF(ISNUMBER($G27),SUM(D23:D26),"")</f>
        <v>274</v>
      </c>
      <c r="E27" s="151">
        <f>IF(ISNUMBER($G27),SUM(E23:E26),"")</f>
        <v>102</v>
      </c>
      <c r="F27" s="151">
        <f>IF(ISNUMBER($G27),SUM(F23:F26),"")</f>
        <v>13</v>
      </c>
      <c r="G27" s="152">
        <f>IF(SUM($G23:$G26)+SUM($Q23:$Q26)&gt;0,SUM(G23:G26),"")</f>
        <v>376</v>
      </c>
      <c r="H27" s="150">
        <f>IF(ISNUMBER($G27),SUM(H23:H26),"")</f>
        <v>1</v>
      </c>
      <c r="I27" s="377"/>
      <c r="K27" s="379">
        <v>4389</v>
      </c>
      <c r="L27" s="379"/>
      <c r="M27" s="149" t="s">
        <v>18</v>
      </c>
      <c r="N27" s="150">
        <f>IF(ISNUMBER($G27),SUM(N23:N26),"")</f>
        <v>284</v>
      </c>
      <c r="O27" s="151">
        <f>IF(ISNUMBER($G27),SUM(O23:O26),"")</f>
        <v>96</v>
      </c>
      <c r="P27" s="151">
        <f>IF(ISNUMBER($G27),SUM(P23:P26),"")</f>
        <v>14</v>
      </c>
      <c r="Q27" s="152">
        <f>IF(SUM($G23:$G26)+SUM($Q23:$Q26)&gt;0,SUM(Q23:Q26),"")</f>
        <v>380</v>
      </c>
      <c r="R27" s="150">
        <f>IF(ISNUMBER($G27),SUM(R23:R26),"")</f>
        <v>1</v>
      </c>
      <c r="S27" s="377"/>
    </row>
    <row r="28" spans="1:19" ht="12.95" customHeight="1" thickBot="1">
      <c r="A28" s="373" t="s">
        <v>191</v>
      </c>
      <c r="B28" s="373"/>
      <c r="C28" s="133">
        <v>1</v>
      </c>
      <c r="D28" s="134">
        <v>150</v>
      </c>
      <c r="E28" s="135">
        <v>60</v>
      </c>
      <c r="F28" s="135">
        <v>2</v>
      </c>
      <c r="G28" s="136">
        <f>IF(AND(ISBLANK(D28),ISBLANK(E28)),"",D28+E28)</f>
        <v>210</v>
      </c>
      <c r="H28" s="137">
        <f>IF(OR(ISNUMBER($G28),ISNUMBER($Q28)),(SIGN(N($G28)-N($Q28))+1)/2,"")</f>
        <v>0</v>
      </c>
      <c r="I28" s="138"/>
      <c r="K28" s="374" t="s">
        <v>192</v>
      </c>
      <c r="L28" s="374"/>
      <c r="M28" s="133">
        <v>1</v>
      </c>
      <c r="N28" s="134">
        <v>154</v>
      </c>
      <c r="O28" s="135">
        <v>81</v>
      </c>
      <c r="P28" s="135">
        <v>2</v>
      </c>
      <c r="Q28" s="136">
        <f>IF(AND(ISBLANK(N28),ISBLANK(O28)),"",N28+O28)</f>
        <v>235</v>
      </c>
      <c r="R28" s="137">
        <f>IF(ISNUMBER($H28),1-$H28,"")</f>
        <v>1</v>
      </c>
      <c r="S28" s="138"/>
    </row>
    <row r="29" spans="1:19" ht="12.95" customHeight="1">
      <c r="A29" s="373"/>
      <c r="B29" s="373"/>
      <c r="C29" s="139">
        <v>2</v>
      </c>
      <c r="D29" s="140">
        <v>156</v>
      </c>
      <c r="E29" s="141">
        <v>52</v>
      </c>
      <c r="F29" s="141">
        <v>7</v>
      </c>
      <c r="G29" s="142">
        <f>IF(AND(ISBLANK(D29),ISBLANK(E29)),"",D29+E29)</f>
        <v>208</v>
      </c>
      <c r="H29" s="143">
        <f>IF(OR(ISNUMBER($G29),ISNUMBER($Q29)),(SIGN(N($G29)-N($Q29))+1)/2,"")</f>
        <v>0</v>
      </c>
      <c r="I29" s="138"/>
      <c r="K29" s="374"/>
      <c r="L29" s="374"/>
      <c r="M29" s="139">
        <v>2</v>
      </c>
      <c r="N29" s="140">
        <v>158</v>
      </c>
      <c r="O29" s="141">
        <v>78</v>
      </c>
      <c r="P29" s="141">
        <v>4</v>
      </c>
      <c r="Q29" s="142">
        <f>IF(AND(ISBLANK(N29),ISBLANK(O29)),"",N29+O29)</f>
        <v>236</v>
      </c>
      <c r="R29" s="143">
        <f>IF(ISNUMBER($H29),1-$H29,"")</f>
        <v>1</v>
      </c>
      <c r="S29" s="138"/>
    </row>
    <row r="30" spans="1:19" ht="12.95" customHeight="1" thickBot="1">
      <c r="A30" s="375" t="s">
        <v>193</v>
      </c>
      <c r="B30" s="375"/>
      <c r="C30" s="139">
        <v>3</v>
      </c>
      <c r="D30" s="140"/>
      <c r="E30" s="141"/>
      <c r="F30" s="141"/>
      <c r="G30" s="142" t="str">
        <f>IF(AND(ISBLANK(D30),ISBLANK(E30)),"",D30+E30)</f>
        <v/>
      </c>
      <c r="H30" s="143" t="str">
        <f>IF(OR(ISNUMBER($G30),ISNUMBER($Q30)),(SIGN(N($G30)-N($Q30))+1)/2,"")</f>
        <v/>
      </c>
      <c r="I30" s="138"/>
      <c r="K30" s="376" t="s">
        <v>194</v>
      </c>
      <c r="L30" s="376"/>
      <c r="M30" s="139">
        <v>3</v>
      </c>
      <c r="N30" s="140"/>
      <c r="O30" s="141"/>
      <c r="P30" s="141"/>
      <c r="Q30" s="142" t="str">
        <f>IF(AND(ISBLANK(N30),ISBLANK(O30)),"",N30+O30)</f>
        <v/>
      </c>
      <c r="R30" s="143" t="str">
        <f>IF(ISNUMBER($H30),1-$H30,"")</f>
        <v/>
      </c>
      <c r="S30" s="138"/>
    </row>
    <row r="31" spans="1:19" ht="12.95" customHeight="1" thickBot="1">
      <c r="A31" s="375"/>
      <c r="B31" s="375"/>
      <c r="C31" s="144">
        <v>4</v>
      </c>
      <c r="D31" s="145"/>
      <c r="E31" s="146"/>
      <c r="F31" s="146"/>
      <c r="G31" s="147" t="str">
        <f>IF(AND(ISBLANK(D31),ISBLANK(E31)),"",D31+E31)</f>
        <v/>
      </c>
      <c r="H31" s="148" t="str">
        <f>IF(OR(ISNUMBER($G31),ISNUMBER($Q31)),(SIGN(N($G31)-N($Q31))+1)/2,"")</f>
        <v/>
      </c>
      <c r="I31" s="377">
        <f>IF(ISNUMBER(H32),(SIGN(1000*($H32-$R32)+$G32-$Q32)+1)/2,"")</f>
        <v>0</v>
      </c>
      <c r="K31" s="376"/>
      <c r="L31" s="376"/>
      <c r="M31" s="144">
        <v>4</v>
      </c>
      <c r="N31" s="145"/>
      <c r="O31" s="146"/>
      <c r="P31" s="146"/>
      <c r="Q31" s="147" t="str">
        <f>IF(AND(ISBLANK(N31),ISBLANK(O31)),"",N31+O31)</f>
        <v/>
      </c>
      <c r="R31" s="148" t="str">
        <f>IF(ISNUMBER($H31),1-$H31,"")</f>
        <v/>
      </c>
      <c r="S31" s="377">
        <f>IF(ISNUMBER($I31),1-$I31,"")</f>
        <v>1</v>
      </c>
    </row>
    <row r="32" spans="1:19" ht="15.95" customHeight="1" thickBot="1">
      <c r="A32" s="378">
        <v>15064</v>
      </c>
      <c r="B32" s="378"/>
      <c r="C32" s="149" t="s">
        <v>18</v>
      </c>
      <c r="D32" s="150">
        <f>IF(ISNUMBER($G32),SUM(D28:D31),"")</f>
        <v>306</v>
      </c>
      <c r="E32" s="151">
        <f>IF(ISNUMBER($G32),SUM(E28:E31),"")</f>
        <v>112</v>
      </c>
      <c r="F32" s="151">
        <f>IF(ISNUMBER($G32),SUM(F28:F31),"")</f>
        <v>9</v>
      </c>
      <c r="G32" s="152">
        <f>IF(SUM($G28:$G31)+SUM($Q28:$Q31)&gt;0,SUM(G28:G31),"")</f>
        <v>418</v>
      </c>
      <c r="H32" s="150">
        <f>IF(ISNUMBER($G32),SUM(H28:H31),"")</f>
        <v>0</v>
      </c>
      <c r="I32" s="377"/>
      <c r="K32" s="379">
        <v>10207</v>
      </c>
      <c r="L32" s="379"/>
      <c r="M32" s="149" t="s">
        <v>18</v>
      </c>
      <c r="N32" s="150">
        <f>IF(ISNUMBER($G32),SUM(N28:N31),"")</f>
        <v>312</v>
      </c>
      <c r="O32" s="151">
        <f>IF(ISNUMBER($G32),SUM(O28:O31),"")</f>
        <v>159</v>
      </c>
      <c r="P32" s="151">
        <f>IF(ISNUMBER($G32),SUM(P28:P31),"")</f>
        <v>6</v>
      </c>
      <c r="Q32" s="152">
        <f>IF(SUM($G28:$G31)+SUM($Q28:$Q31)&gt;0,SUM(Q28:Q31),"")</f>
        <v>471</v>
      </c>
      <c r="R32" s="150">
        <f>IF(ISNUMBER($G32),SUM(R28:R31),"")</f>
        <v>2</v>
      </c>
      <c r="S32" s="377"/>
    </row>
    <row r="33" spans="1:19" ht="12.95" customHeight="1" thickBot="1">
      <c r="A33" s="373" t="s">
        <v>195</v>
      </c>
      <c r="B33" s="373"/>
      <c r="C33" s="133">
        <v>1</v>
      </c>
      <c r="D33" s="134">
        <v>153</v>
      </c>
      <c r="E33" s="135">
        <v>54</v>
      </c>
      <c r="F33" s="135">
        <v>4</v>
      </c>
      <c r="G33" s="136">
        <f>IF(AND(ISBLANK(D33),ISBLANK(E33)),"",D33+E33)</f>
        <v>207</v>
      </c>
      <c r="H33" s="137">
        <f>IF(OR(ISNUMBER($G33),ISNUMBER($Q33)),(SIGN(N($G33)-N($Q33))+1)/2,"")</f>
        <v>0</v>
      </c>
      <c r="I33" s="138"/>
      <c r="K33" s="374" t="s">
        <v>196</v>
      </c>
      <c r="L33" s="374"/>
      <c r="M33" s="133">
        <v>1</v>
      </c>
      <c r="N33" s="134">
        <v>164</v>
      </c>
      <c r="O33" s="135">
        <v>52</v>
      </c>
      <c r="P33" s="135">
        <v>4</v>
      </c>
      <c r="Q33" s="136">
        <f>IF(AND(ISBLANK(N33),ISBLANK(O33)),"",N33+O33)</f>
        <v>216</v>
      </c>
      <c r="R33" s="137">
        <f>IF(ISNUMBER($H33),1-$H33,"")</f>
        <v>1</v>
      </c>
      <c r="S33" s="138"/>
    </row>
    <row r="34" spans="1:19" ht="12.95" customHeight="1">
      <c r="A34" s="373"/>
      <c r="B34" s="373"/>
      <c r="C34" s="139">
        <v>2</v>
      </c>
      <c r="D34" s="140">
        <v>143</v>
      </c>
      <c r="E34" s="141">
        <v>79</v>
      </c>
      <c r="F34" s="141">
        <v>1</v>
      </c>
      <c r="G34" s="142">
        <f>IF(AND(ISBLANK(D34),ISBLANK(E34)),"",D34+E34)</f>
        <v>222</v>
      </c>
      <c r="H34" s="143">
        <f>IF(OR(ISNUMBER($G34),ISNUMBER($Q34)),(SIGN(N($G34)-N($Q34))+1)/2,"")</f>
        <v>1</v>
      </c>
      <c r="I34" s="138"/>
      <c r="K34" s="374"/>
      <c r="L34" s="374"/>
      <c r="M34" s="139">
        <v>2</v>
      </c>
      <c r="N34" s="140">
        <v>133</v>
      </c>
      <c r="O34" s="141">
        <v>59</v>
      </c>
      <c r="P34" s="141">
        <v>4</v>
      </c>
      <c r="Q34" s="142">
        <f>IF(AND(ISBLANK(N34),ISBLANK(O34)),"",N34+O34)</f>
        <v>192</v>
      </c>
      <c r="R34" s="143">
        <f>IF(ISNUMBER($H34),1-$H34,"")</f>
        <v>0</v>
      </c>
      <c r="S34" s="138"/>
    </row>
    <row r="35" spans="1:19" ht="12.95" customHeight="1" thickBot="1">
      <c r="A35" s="375" t="s">
        <v>178</v>
      </c>
      <c r="B35" s="375"/>
      <c r="C35" s="139">
        <v>3</v>
      </c>
      <c r="D35" s="140"/>
      <c r="E35" s="141"/>
      <c r="F35" s="141"/>
      <c r="G35" s="142" t="str">
        <f>IF(AND(ISBLANK(D35),ISBLANK(E35)),"",D35+E35)</f>
        <v/>
      </c>
      <c r="H35" s="143" t="str">
        <f>IF(OR(ISNUMBER($G35),ISNUMBER($Q35)),(SIGN(N($G35)-N($Q35))+1)/2,"")</f>
        <v/>
      </c>
      <c r="I35" s="138"/>
      <c r="K35" s="376" t="s">
        <v>197</v>
      </c>
      <c r="L35" s="376"/>
      <c r="M35" s="139">
        <v>3</v>
      </c>
      <c r="N35" s="140"/>
      <c r="O35" s="141"/>
      <c r="P35" s="141"/>
      <c r="Q35" s="142" t="str">
        <f>IF(AND(ISBLANK(N35),ISBLANK(O35)),"",N35+O35)</f>
        <v/>
      </c>
      <c r="R35" s="143" t="str">
        <f>IF(ISNUMBER($H35),1-$H35,"")</f>
        <v/>
      </c>
      <c r="S35" s="138"/>
    </row>
    <row r="36" spans="1:19" ht="12.95" customHeight="1" thickBot="1">
      <c r="A36" s="375"/>
      <c r="B36" s="375"/>
      <c r="C36" s="144">
        <v>4</v>
      </c>
      <c r="D36" s="145"/>
      <c r="E36" s="146"/>
      <c r="F36" s="146"/>
      <c r="G36" s="147" t="str">
        <f>IF(AND(ISBLANK(D36),ISBLANK(E36)),"",D36+E36)</f>
        <v/>
      </c>
      <c r="H36" s="148" t="str">
        <f>IF(OR(ISNUMBER($G36),ISNUMBER($Q36)),(SIGN(N($G36)-N($Q36))+1)/2,"")</f>
        <v/>
      </c>
      <c r="I36" s="377">
        <f>IF(ISNUMBER(H37),(SIGN(1000*($H37-$R37)+$G37-$Q37)+1)/2,"")</f>
        <v>1</v>
      </c>
      <c r="K36" s="376"/>
      <c r="L36" s="376"/>
      <c r="M36" s="144">
        <v>4</v>
      </c>
      <c r="N36" s="145"/>
      <c r="O36" s="146"/>
      <c r="P36" s="146"/>
      <c r="Q36" s="147" t="str">
        <f>IF(AND(ISBLANK(N36),ISBLANK(O36)),"",N36+O36)</f>
        <v/>
      </c>
      <c r="R36" s="148" t="str">
        <f>IF(ISNUMBER($H36),1-$H36,"")</f>
        <v/>
      </c>
      <c r="S36" s="377">
        <f>IF(ISNUMBER($I36),1-$I36,"")</f>
        <v>0</v>
      </c>
    </row>
    <row r="37" spans="1:19" ht="15.95" customHeight="1" thickBot="1">
      <c r="A37" s="378">
        <v>1134</v>
      </c>
      <c r="B37" s="378"/>
      <c r="C37" s="149" t="s">
        <v>18</v>
      </c>
      <c r="D37" s="150">
        <f>IF(ISNUMBER($G37),SUM(D33:D36),"")</f>
        <v>296</v>
      </c>
      <c r="E37" s="151">
        <f>IF(ISNUMBER($G37),SUM(E33:E36),"")</f>
        <v>133</v>
      </c>
      <c r="F37" s="151">
        <f>IF(ISNUMBER($G37),SUM(F33:F36),"")</f>
        <v>5</v>
      </c>
      <c r="G37" s="152">
        <f>IF(SUM($G33:$G36)+SUM($Q33:$Q36)&gt;0,SUM(G33:G36),"")</f>
        <v>429</v>
      </c>
      <c r="H37" s="150">
        <f>IF(ISNUMBER($G37),SUM(H33:H36),"")</f>
        <v>1</v>
      </c>
      <c r="I37" s="377"/>
      <c r="K37" s="379">
        <v>836</v>
      </c>
      <c r="L37" s="379"/>
      <c r="M37" s="149" t="s">
        <v>18</v>
      </c>
      <c r="N37" s="150">
        <f>IF(ISNUMBER($G37),SUM(N33:N36),"")</f>
        <v>297</v>
      </c>
      <c r="O37" s="151">
        <f>IF(ISNUMBER($G37),SUM(O33:O36),"")</f>
        <v>111</v>
      </c>
      <c r="P37" s="151">
        <f>IF(ISNUMBER($G37),SUM(P33:P36),"")</f>
        <v>8</v>
      </c>
      <c r="Q37" s="152">
        <f>IF(SUM($G33:$G36)+SUM($Q33:$Q36)&gt;0,SUM(Q33:Q36),"")</f>
        <v>408</v>
      </c>
      <c r="R37" s="150">
        <f>IF(ISNUMBER($G37),SUM(R33:R36),"")</f>
        <v>1</v>
      </c>
      <c r="S37" s="377"/>
    </row>
    <row r="38" spans="1:19" ht="5.0999999999999996" customHeight="1" thickBot="1"/>
    <row r="39" spans="1:19" ht="20.100000000000001" customHeight="1" thickBot="1">
      <c r="A39" s="153"/>
      <c r="B39" s="154"/>
      <c r="C39" s="155" t="s">
        <v>46</v>
      </c>
      <c r="D39" s="156">
        <f>IF(ISNUMBER($G39),SUM(D12,D17,D22,D27,D32,D37),"")</f>
        <v>1723</v>
      </c>
      <c r="E39" s="157">
        <f>IF(ISNUMBER($G39),SUM(E12,E17,E22,E27,E32,E37),"")</f>
        <v>714</v>
      </c>
      <c r="F39" s="157">
        <f>IF(ISNUMBER($G39),SUM(F12,F17,F22,F27,F32,F37),"")</f>
        <v>54</v>
      </c>
      <c r="G39" s="158">
        <f>IF(SUM($G$8:$G$37)+SUM($Q$8:$Q$37)&gt;0,SUM(G12,G17,G22,G27,G32,G37),"")</f>
        <v>2437</v>
      </c>
      <c r="H39" s="159">
        <f>IF(SUM($G$8:$G$37)+SUM($Q$8:$Q$37)&gt;0,SUM(H12,H17,H22,H27,H32,H37),"")</f>
        <v>6</v>
      </c>
      <c r="I39" s="160">
        <f>IF(ISNUMBER($G39),(SIGN($G39-$Q39)+1)/IF(COUNT(I$11,I$16,I$21,I$26,I$31,I$36)&gt;3,1,2),"")</f>
        <v>0</v>
      </c>
      <c r="K39" s="153"/>
      <c r="L39" s="154"/>
      <c r="M39" s="155" t="s">
        <v>46</v>
      </c>
      <c r="N39" s="156">
        <f>IF(ISNUMBER($G39),SUM(N12,N17,N22,N27,N32,N37),"")</f>
        <v>1740</v>
      </c>
      <c r="O39" s="157">
        <f>IF(ISNUMBER($G39),SUM(O12,O17,O22,O27,O32,O37),"")</f>
        <v>719</v>
      </c>
      <c r="P39" s="157">
        <f>IF(ISNUMBER($G39),SUM(P12,P17,P22,P27,P32,P37),"")</f>
        <v>60</v>
      </c>
      <c r="Q39" s="158">
        <f>IF(SUM($G$8:$G$37)+SUM($Q$8:$Q$37)&gt;0,SUM(Q12,Q17,Q22,Q27,Q32,Q37),"")</f>
        <v>2459</v>
      </c>
      <c r="R39" s="159">
        <f>IF(SUM($G$8:$G$37)+SUM($Q$8:$Q$37)&gt;0,SUM(R12,R17,R22,R27,R32,R37),"")</f>
        <v>6</v>
      </c>
      <c r="S39" s="160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161"/>
      <c r="B41" s="162" t="s">
        <v>47</v>
      </c>
      <c r="C41" s="369" t="s">
        <v>198</v>
      </c>
      <c r="D41" s="370"/>
      <c r="E41" s="370"/>
      <c r="G41" s="371" t="s">
        <v>49</v>
      </c>
      <c r="H41" s="371"/>
      <c r="I41" s="163">
        <f>IF(ISNUMBER(I$39),SUM(I11,I16,I21,I26,I31,I36,I39),"")</f>
        <v>3</v>
      </c>
      <c r="K41" s="161"/>
      <c r="L41" s="162" t="s">
        <v>47</v>
      </c>
      <c r="M41" s="369" t="s">
        <v>79</v>
      </c>
      <c r="N41" s="369"/>
      <c r="O41" s="369"/>
      <c r="Q41" s="371" t="s">
        <v>49</v>
      </c>
      <c r="R41" s="371"/>
      <c r="S41" s="163">
        <f>IF(ISNUMBER(S$39),SUM(S11,S16,S21,S26,S31,S36,S39),"")</f>
        <v>5</v>
      </c>
    </row>
    <row r="42" spans="1:19" ht="18" customHeight="1">
      <c r="A42" s="161"/>
      <c r="B42" s="162" t="s">
        <v>51</v>
      </c>
      <c r="C42" s="372"/>
      <c r="D42" s="372"/>
      <c r="E42" s="372"/>
      <c r="G42" s="164"/>
      <c r="H42" s="164"/>
      <c r="I42" s="164"/>
      <c r="K42" s="161"/>
      <c r="L42" s="162" t="s">
        <v>51</v>
      </c>
      <c r="M42" s="372"/>
      <c r="N42" s="372"/>
      <c r="O42" s="372"/>
      <c r="Q42" s="164"/>
      <c r="R42" s="164"/>
      <c r="S42" s="164"/>
    </row>
    <row r="43" spans="1:19" ht="20.100000000000001" customHeight="1">
      <c r="A43" s="162" t="s">
        <v>52</v>
      </c>
      <c r="B43" s="162" t="s">
        <v>53</v>
      </c>
      <c r="C43" s="364"/>
      <c r="D43" s="364"/>
      <c r="E43" s="364"/>
      <c r="F43" s="364"/>
      <c r="G43" s="364"/>
      <c r="H43" s="364"/>
      <c r="I43" s="162"/>
      <c r="J43" s="162"/>
      <c r="K43" s="162" t="s">
        <v>55</v>
      </c>
      <c r="L43" s="364"/>
      <c r="M43" s="364"/>
      <c r="O43" s="162" t="s">
        <v>51</v>
      </c>
      <c r="P43" s="364"/>
      <c r="Q43" s="364"/>
      <c r="R43" s="364"/>
      <c r="S43" s="364"/>
    </row>
    <row r="44" spans="1:19" ht="9.9499999999999993" customHeight="1">
      <c r="E44" s="161"/>
      <c r="H44" s="161"/>
    </row>
    <row r="45" spans="1:19" ht="30" customHeight="1">
      <c r="A45" s="165" t="str">
        <f>"Technické podmínky utkání:   "&amp;$B$3&amp;IF(ISBLANK($B$3),""," – ")&amp;$L$3</f>
        <v>Technické podmínky utkání:   Sparta Praha "B" – KK DP Praha "B"</v>
      </c>
    </row>
    <row r="46" spans="1:19" ht="20.100000000000001" customHeight="1">
      <c r="B46" s="125" t="s">
        <v>199</v>
      </c>
      <c r="C46" s="365" t="s">
        <v>200</v>
      </c>
      <c r="D46" s="365"/>
      <c r="I46" s="125" t="s">
        <v>201</v>
      </c>
      <c r="J46" s="366">
        <v>17</v>
      </c>
      <c r="K46" s="366"/>
    </row>
    <row r="47" spans="1:19" ht="20.100000000000001" customHeight="1">
      <c r="B47" s="125" t="s">
        <v>202</v>
      </c>
      <c r="C47" s="365" t="s">
        <v>203</v>
      </c>
      <c r="D47" s="365"/>
      <c r="I47" s="125" t="s">
        <v>204</v>
      </c>
      <c r="J47" s="367">
        <v>5</v>
      </c>
      <c r="K47" s="367"/>
      <c r="P47" s="125" t="s">
        <v>205</v>
      </c>
      <c r="Q47" s="368">
        <v>43334</v>
      </c>
      <c r="R47" s="368"/>
      <c r="S47" s="368"/>
    </row>
    <row r="48" spans="1:19" ht="9.9499999999999993" customHeight="1"/>
    <row r="49" spans="1:19" ht="15" customHeight="1">
      <c r="A49" s="360" t="s">
        <v>64</v>
      </c>
      <c r="B49" s="360"/>
      <c r="C49" s="360"/>
      <c r="D49" s="360"/>
      <c r="E49" s="360"/>
      <c r="F49" s="360"/>
      <c r="G49" s="360"/>
      <c r="H49" s="360"/>
      <c r="I49" s="360"/>
      <c r="J49" s="360"/>
      <c r="K49" s="360"/>
      <c r="L49" s="360"/>
      <c r="M49" s="360"/>
      <c r="N49" s="360"/>
      <c r="O49" s="360"/>
      <c r="P49" s="360"/>
      <c r="Q49" s="360"/>
      <c r="R49" s="360"/>
      <c r="S49" s="360"/>
    </row>
    <row r="50" spans="1:19" ht="81" customHeight="1">
      <c r="A50" s="361">
        <v>0</v>
      </c>
      <c r="B50" s="361"/>
      <c r="C50" s="361"/>
      <c r="D50" s="361"/>
      <c r="E50" s="361"/>
      <c r="F50" s="361"/>
      <c r="G50" s="361"/>
      <c r="H50" s="361"/>
      <c r="I50" s="361"/>
      <c r="J50" s="361"/>
      <c r="K50" s="361"/>
      <c r="L50" s="361"/>
      <c r="M50" s="361"/>
      <c r="N50" s="361"/>
      <c r="O50" s="361"/>
      <c r="P50" s="361"/>
      <c r="Q50" s="361"/>
      <c r="R50" s="361"/>
      <c r="S50" s="361"/>
    </row>
    <row r="51" spans="1:19" ht="5.0999999999999996" customHeight="1"/>
    <row r="52" spans="1:19" ht="15" customHeight="1">
      <c r="A52" s="360" t="s">
        <v>65</v>
      </c>
      <c r="B52" s="360"/>
      <c r="C52" s="360"/>
      <c r="D52" s="360"/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</row>
    <row r="53" spans="1:19" ht="6" customHeight="1">
      <c r="A53" s="166"/>
      <c r="B53" s="167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67"/>
      <c r="R53" s="167"/>
      <c r="S53" s="168"/>
    </row>
    <row r="54" spans="1:19" ht="21" customHeight="1">
      <c r="A54" s="169" t="s">
        <v>5</v>
      </c>
      <c r="B54" s="167"/>
      <c r="C54" s="167"/>
      <c r="D54" s="167"/>
      <c r="E54" s="167"/>
      <c r="F54" s="167"/>
      <c r="G54" s="167"/>
      <c r="H54" s="167"/>
      <c r="I54" s="167"/>
      <c r="J54" s="167"/>
      <c r="K54" s="170" t="s">
        <v>7</v>
      </c>
      <c r="L54" s="167"/>
      <c r="M54" s="167"/>
      <c r="N54" s="167"/>
      <c r="O54" s="167"/>
      <c r="P54" s="167"/>
      <c r="Q54" s="167"/>
      <c r="R54" s="167"/>
      <c r="S54" s="168"/>
    </row>
    <row r="55" spans="1:19" ht="21" customHeight="1">
      <c r="A55" s="171"/>
      <c r="B55" s="172" t="s">
        <v>66</v>
      </c>
      <c r="C55" s="173"/>
      <c r="D55" s="174"/>
      <c r="E55" s="172" t="s">
        <v>67</v>
      </c>
      <c r="F55" s="173"/>
      <c r="G55" s="173"/>
      <c r="H55" s="173"/>
      <c r="I55" s="174"/>
      <c r="J55" s="167"/>
      <c r="K55" s="175"/>
      <c r="L55" s="172" t="s">
        <v>66</v>
      </c>
      <c r="M55" s="173"/>
      <c r="N55" s="174"/>
      <c r="O55" s="172" t="s">
        <v>67</v>
      </c>
      <c r="P55" s="173"/>
      <c r="Q55" s="173"/>
      <c r="R55" s="173"/>
      <c r="S55" s="176"/>
    </row>
    <row r="56" spans="1:19" ht="21" customHeight="1">
      <c r="A56" s="177" t="s">
        <v>68</v>
      </c>
      <c r="B56" s="178" t="s">
        <v>69</v>
      </c>
      <c r="C56" s="179"/>
      <c r="D56" s="180" t="s">
        <v>70</v>
      </c>
      <c r="E56" s="178" t="s">
        <v>69</v>
      </c>
      <c r="F56" s="181"/>
      <c r="G56" s="181"/>
      <c r="H56" s="182"/>
      <c r="I56" s="180" t="s">
        <v>70</v>
      </c>
      <c r="J56" s="167"/>
      <c r="K56" s="183" t="s">
        <v>68</v>
      </c>
      <c r="L56" s="178" t="s">
        <v>69</v>
      </c>
      <c r="M56" s="179"/>
      <c r="N56" s="180" t="s">
        <v>70</v>
      </c>
      <c r="O56" s="178" t="s">
        <v>69</v>
      </c>
      <c r="P56" s="181"/>
      <c r="Q56" s="181"/>
      <c r="R56" s="182"/>
      <c r="S56" s="184" t="s">
        <v>70</v>
      </c>
    </row>
    <row r="57" spans="1:19" ht="21" customHeight="1">
      <c r="A57" s="185"/>
      <c r="B57" s="363"/>
      <c r="C57" s="363"/>
      <c r="D57" s="186"/>
      <c r="E57" s="363"/>
      <c r="F57" s="363"/>
      <c r="G57" s="363"/>
      <c r="H57" s="363"/>
      <c r="I57" s="186"/>
      <c r="J57" s="167"/>
      <c r="K57" s="187"/>
      <c r="L57" s="363"/>
      <c r="M57" s="363"/>
      <c r="N57" s="186"/>
      <c r="O57" s="363"/>
      <c r="P57" s="363"/>
      <c r="Q57" s="363"/>
      <c r="R57" s="363"/>
      <c r="S57" s="188"/>
    </row>
    <row r="58" spans="1:19" ht="21" customHeight="1">
      <c r="A58" s="185"/>
      <c r="B58" s="363"/>
      <c r="C58" s="363"/>
      <c r="D58" s="186"/>
      <c r="E58" s="363"/>
      <c r="F58" s="363"/>
      <c r="G58" s="363"/>
      <c r="H58" s="363"/>
      <c r="I58" s="186"/>
      <c r="J58" s="167"/>
      <c r="K58" s="187"/>
      <c r="L58" s="363"/>
      <c r="M58" s="363"/>
      <c r="N58" s="186"/>
      <c r="O58" s="363"/>
      <c r="P58" s="363"/>
      <c r="Q58" s="363"/>
      <c r="R58" s="363"/>
      <c r="S58" s="188"/>
    </row>
    <row r="59" spans="1:19" ht="12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1"/>
    </row>
    <row r="60" spans="1:19" ht="5.0999999999999996" customHeight="1"/>
    <row r="61" spans="1:19" ht="15" customHeight="1">
      <c r="A61" s="360" t="s">
        <v>71</v>
      </c>
      <c r="B61" s="360"/>
      <c r="C61" s="360"/>
      <c r="D61" s="360"/>
      <c r="E61" s="360"/>
      <c r="F61" s="360"/>
      <c r="G61" s="360"/>
      <c r="H61" s="360"/>
      <c r="I61" s="360"/>
      <c r="J61" s="360"/>
      <c r="K61" s="360"/>
      <c r="L61" s="360"/>
      <c r="M61" s="360"/>
      <c r="N61" s="360"/>
      <c r="O61" s="360"/>
      <c r="P61" s="360"/>
      <c r="Q61" s="360"/>
      <c r="R61" s="360"/>
      <c r="S61" s="360"/>
    </row>
    <row r="62" spans="1:19" ht="81" customHeight="1">
      <c r="A62" s="361" t="s">
        <v>206</v>
      </c>
      <c r="B62" s="361"/>
      <c r="C62" s="361"/>
      <c r="D62" s="361"/>
      <c r="E62" s="361"/>
      <c r="F62" s="361"/>
      <c r="G62" s="361"/>
      <c r="H62" s="361"/>
      <c r="I62" s="361"/>
      <c r="J62" s="361"/>
      <c r="K62" s="361"/>
      <c r="L62" s="361"/>
      <c r="M62" s="361"/>
      <c r="N62" s="361"/>
      <c r="O62" s="361"/>
      <c r="P62" s="361"/>
      <c r="Q62" s="361"/>
      <c r="R62" s="361"/>
      <c r="S62" s="361"/>
    </row>
    <row r="63" spans="1:19" ht="5.0999999999999996" customHeight="1"/>
    <row r="64" spans="1:19" ht="15" customHeight="1">
      <c r="A64" s="360" t="s">
        <v>72</v>
      </c>
      <c r="B64" s="360"/>
      <c r="C64" s="360"/>
      <c r="D64" s="360"/>
      <c r="E64" s="360"/>
      <c r="F64" s="360"/>
      <c r="G64" s="360"/>
      <c r="H64" s="360"/>
      <c r="I64" s="360"/>
      <c r="J64" s="360"/>
      <c r="K64" s="360"/>
      <c r="L64" s="360"/>
      <c r="M64" s="360"/>
      <c r="N64" s="360"/>
      <c r="O64" s="360"/>
      <c r="P64" s="360"/>
      <c r="Q64" s="360"/>
      <c r="R64" s="360"/>
      <c r="S64" s="360"/>
    </row>
    <row r="65" spans="1:19" ht="81" customHeight="1">
      <c r="A65" s="361"/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  <c r="O65" s="361"/>
      <c r="P65" s="361"/>
      <c r="Q65" s="361"/>
      <c r="R65" s="361"/>
      <c r="S65" s="361"/>
    </row>
    <row r="66" spans="1:19" ht="30" customHeight="1">
      <c r="A66" s="192"/>
      <c r="B66" s="193" t="s">
        <v>207</v>
      </c>
      <c r="C66" s="362"/>
      <c r="D66" s="362"/>
      <c r="E66" s="362"/>
      <c r="F66" s="362"/>
      <c r="G66" s="362"/>
      <c r="H66" s="362"/>
    </row>
  </sheetData>
  <sheetProtection sheet="1"/>
  <mergeCells count="95">
    <mergeCell ref="B3:I3"/>
    <mergeCell ref="L3:S3"/>
    <mergeCell ref="B1:C2"/>
    <mergeCell ref="D1:I1"/>
    <mergeCell ref="L1:N1"/>
    <mergeCell ref="O1:P1"/>
    <mergeCell ref="Q1:S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4">
    <dataValidation type="whole" allowBlank="1" showErrorMessage="1" sqref="A57:A58 K57:K58">
      <formula1>1</formula1>
      <formula2>200</formula2>
    </dataValidation>
    <dataValidation type="whole" allowBlank="1" showErrorMessage="1" sqref="A12:B12 K12:L12 A17:B17 K17:L17 A22:B22 K22:L22 A27:B27 K27:L27 A32:B32 K32:L32 A37:B37 K37:L37 D57:D58 I57:I58 N57:N58 S57:S58">
      <formula1>0</formula1>
      <formula2>99999</formula2>
    </dataValidation>
    <dataValidation type="whole" allowBlank="1" showErrorMessage="1" errorTitle="Chybná hodnota" error="Zadaná hodnota musí být celé nezáporné číslo menší nebo rovno 25." sqref="F8:F11 P8:P11 F13:F16 P13:P16 F18:F21 P18:P21 F23:F26 P23:P26 F28:F31 P28:P31 F33:F36 P33:P36">
      <formula1>0</formula1>
      <formula2>25</formula2>
    </dataValidation>
    <dataValidation type="whole" allowBlank="1" showErrorMessage="1" errorTitle="Chybná hodnota" error="Zadaná hodnota musí být celé nezáporné číslo menší nebo rovno 225." sqref="D8:E11 N8:O11 D13:E16 N13:O16 D18:E21 N18:O21 D23:E26 N23:O26 D28:E31 N28:O31 D33:E36 N33:O36">
      <formula1>0</formula1>
      <formula2>225</formula2>
    </dataValidation>
  </dataValidations>
  <printOptions horizontalCentered="1" verticalCentered="1"/>
  <pageMargins left="0.39374999999999999" right="0.39374999999999999" top="0.19652777777777777" bottom="0.19652777777777777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7"/>
  <sheetViews>
    <sheetView showGridLines="0" showRowColHeaders="0" workbookViewId="0">
      <selection activeCell="M41" sqref="M41:O41"/>
    </sheetView>
  </sheetViews>
  <sheetFormatPr defaultColWidth="0" defaultRowHeight="12.75"/>
  <cols>
    <col min="1" max="1" width="10.7109375" style="12" customWidth="1"/>
    <col min="2" max="2" width="15.7109375" style="12" customWidth="1"/>
    <col min="3" max="3" width="5.7109375" style="12" customWidth="1"/>
    <col min="4" max="5" width="6.7109375" style="12" customWidth="1"/>
    <col min="6" max="6" width="4.7109375" style="12" customWidth="1"/>
    <col min="7" max="7" width="6.7109375" style="12" customWidth="1"/>
    <col min="8" max="8" width="5.7109375" style="12" customWidth="1"/>
    <col min="9" max="9" width="6.7109375" style="123" customWidth="1"/>
    <col min="10" max="10" width="1.7109375" style="123" customWidth="1"/>
    <col min="11" max="11" width="10.7109375" style="123" customWidth="1"/>
    <col min="12" max="12" width="15.7109375" style="123" customWidth="1"/>
    <col min="13" max="13" width="5.7109375" style="12" customWidth="1"/>
    <col min="14" max="15" width="6.7109375" style="12" customWidth="1"/>
    <col min="16" max="16" width="4.7109375" style="12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9.140625" style="3" customWidth="1"/>
    <col min="22" max="22" width="9.140625" style="5" hidden="1" customWidth="1"/>
    <col min="23" max="23" width="6.28515625" style="5" hidden="1" customWidth="1"/>
    <col min="24" max="24" width="21.42578125" style="5" hidden="1" customWidth="1"/>
    <col min="25" max="25" width="16.28515625" style="5" hidden="1" customWidth="1"/>
    <col min="26" max="26" width="28.140625" style="5" hidden="1" customWidth="1"/>
    <col min="27" max="27" width="8.28515625" style="5" hidden="1" customWidth="1"/>
    <col min="28" max="255" width="9.140625" style="1" hidden="1" customWidth="1"/>
    <col min="256" max="16384" width="0" style="1" hidden="1"/>
  </cols>
  <sheetData>
    <row r="1" spans="1:28" ht="40.5" customHeight="1">
      <c r="A1" s="1"/>
      <c r="B1" s="459" t="s">
        <v>0</v>
      </c>
      <c r="C1" s="459"/>
      <c r="D1" s="461" t="s">
        <v>1</v>
      </c>
      <c r="E1" s="461"/>
      <c r="F1" s="461"/>
      <c r="G1" s="461"/>
      <c r="H1" s="461"/>
      <c r="I1" s="461"/>
      <c r="J1" s="1"/>
      <c r="K1" s="2" t="s">
        <v>2</v>
      </c>
      <c r="L1" s="462" t="s">
        <v>94</v>
      </c>
      <c r="M1" s="462"/>
      <c r="N1" s="462"/>
      <c r="O1" s="463" t="s">
        <v>4</v>
      </c>
      <c r="P1" s="463"/>
      <c r="Q1" s="464">
        <v>42997</v>
      </c>
      <c r="R1" s="464"/>
      <c r="S1" s="464"/>
      <c r="V1" s="394"/>
      <c r="W1" s="394"/>
      <c r="X1" s="394"/>
      <c r="Y1" s="394"/>
      <c r="Z1" s="394"/>
      <c r="AA1" s="394"/>
      <c r="AB1" s="4"/>
    </row>
    <row r="2" spans="1:28" ht="9.9499999999999993" customHeight="1" thickBot="1">
      <c r="A2" s="1"/>
      <c r="B2" s="460"/>
      <c r="C2" s="4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8" ht="20.100000000000001" customHeight="1" thickBot="1">
      <c r="A3" s="6" t="s">
        <v>5</v>
      </c>
      <c r="B3" s="449" t="s">
        <v>93</v>
      </c>
      <c r="C3" s="450"/>
      <c r="D3" s="450"/>
      <c r="E3" s="450"/>
      <c r="F3" s="450"/>
      <c r="G3" s="450"/>
      <c r="H3" s="450"/>
      <c r="I3" s="451"/>
      <c r="J3" s="1"/>
      <c r="K3" s="6" t="s">
        <v>7</v>
      </c>
      <c r="L3" s="449" t="s">
        <v>132</v>
      </c>
      <c r="M3" s="450"/>
      <c r="N3" s="450"/>
      <c r="O3" s="450"/>
      <c r="P3" s="450"/>
      <c r="Q3" s="450"/>
      <c r="R3" s="450"/>
      <c r="S3" s="451"/>
    </row>
    <row r="4" spans="1:28" ht="5.099999999999999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8" ht="12.95" customHeight="1">
      <c r="A5" s="402" t="s">
        <v>9</v>
      </c>
      <c r="B5" s="397"/>
      <c r="C5" s="452" t="s">
        <v>10</v>
      </c>
      <c r="D5" s="454" t="s">
        <v>11</v>
      </c>
      <c r="E5" s="455"/>
      <c r="F5" s="455"/>
      <c r="G5" s="456"/>
      <c r="H5" s="7" t="s">
        <v>12</v>
      </c>
      <c r="I5" s="7" t="s">
        <v>13</v>
      </c>
      <c r="J5" s="1"/>
      <c r="K5" s="402" t="s">
        <v>9</v>
      </c>
      <c r="L5" s="397"/>
      <c r="M5" s="452" t="s">
        <v>10</v>
      </c>
      <c r="N5" s="454" t="s">
        <v>11</v>
      </c>
      <c r="O5" s="455"/>
      <c r="P5" s="455"/>
      <c r="Q5" s="456"/>
      <c r="R5" s="7" t="s">
        <v>12</v>
      </c>
      <c r="S5" s="7" t="s">
        <v>13</v>
      </c>
    </row>
    <row r="6" spans="1:28" ht="12.95" customHeight="1">
      <c r="A6" s="457" t="s">
        <v>14</v>
      </c>
      <c r="B6" s="458"/>
      <c r="C6" s="453"/>
      <c r="D6" s="8" t="s">
        <v>15</v>
      </c>
      <c r="E6" s="9" t="s">
        <v>16</v>
      </c>
      <c r="F6" s="9" t="s">
        <v>17</v>
      </c>
      <c r="G6" s="10" t="s">
        <v>18</v>
      </c>
      <c r="H6" s="11" t="s">
        <v>19</v>
      </c>
      <c r="I6" s="11" t="s">
        <v>20</v>
      </c>
      <c r="J6" s="1"/>
      <c r="K6" s="457" t="s">
        <v>14</v>
      </c>
      <c r="L6" s="458"/>
      <c r="M6" s="453"/>
      <c r="N6" s="8" t="s">
        <v>15</v>
      </c>
      <c r="O6" s="9" t="s">
        <v>16</v>
      </c>
      <c r="P6" s="9" t="s">
        <v>17</v>
      </c>
      <c r="Q6" s="10" t="s">
        <v>18</v>
      </c>
      <c r="R6" s="11" t="s">
        <v>19</v>
      </c>
      <c r="S6" s="11" t="s">
        <v>20</v>
      </c>
    </row>
    <row r="7" spans="1:28" ht="5.0999999999999996" customHeight="1" thickBot="1">
      <c r="C7" s="1"/>
      <c r="D7" s="1"/>
      <c r="E7" s="1"/>
      <c r="F7" s="1"/>
      <c r="G7" s="1"/>
      <c r="H7" s="1"/>
      <c r="I7" s="1"/>
      <c r="J7" s="1"/>
      <c r="K7" s="12"/>
      <c r="L7" s="12"/>
      <c r="M7" s="1"/>
      <c r="N7" s="1"/>
      <c r="O7" s="1"/>
      <c r="P7" s="1"/>
    </row>
    <row r="8" spans="1:28" ht="12.95" customHeight="1" thickTop="1">
      <c r="A8" s="436" t="s">
        <v>208</v>
      </c>
      <c r="B8" s="437"/>
      <c r="C8" s="13">
        <v>1</v>
      </c>
      <c r="D8" s="14">
        <v>126</v>
      </c>
      <c r="E8" s="15">
        <v>49</v>
      </c>
      <c r="F8" s="15">
        <v>8</v>
      </c>
      <c r="G8" s="16">
        <f>IF(ISBLANK(D8),"",D8+E8)</f>
        <v>175</v>
      </c>
      <c r="H8" s="17">
        <f>IF(ISNUMBER(G8),IF(G8&gt;Q8,1,IF(G8=Q8,0.5,0)),"")</f>
        <v>0</v>
      </c>
      <c r="I8" s="18" t="s">
        <v>22</v>
      </c>
      <c r="J8" s="1"/>
      <c r="K8" s="436" t="s">
        <v>43</v>
      </c>
      <c r="L8" s="437"/>
      <c r="M8" s="13">
        <v>1</v>
      </c>
      <c r="N8" s="14">
        <v>147</v>
      </c>
      <c r="O8" s="15">
        <v>49</v>
      </c>
      <c r="P8" s="15">
        <v>2</v>
      </c>
      <c r="Q8" s="16">
        <f>IF(ISBLANK(N8),"",N8+O8)</f>
        <v>196</v>
      </c>
      <c r="R8" s="17">
        <f>IF(ISNUMBER(Q8),IF(G8&lt;Q8,1,IF(G8=Q8,0.5,0)),"")</f>
        <v>1</v>
      </c>
      <c r="S8" s="19"/>
    </row>
    <row r="9" spans="1:28" ht="12.95" customHeight="1" thickBot="1">
      <c r="A9" s="438"/>
      <c r="B9" s="439"/>
      <c r="C9" s="20">
        <v>2</v>
      </c>
      <c r="D9" s="21">
        <v>126</v>
      </c>
      <c r="E9" s="22">
        <v>54</v>
      </c>
      <c r="F9" s="22">
        <v>6</v>
      </c>
      <c r="G9" s="23">
        <f>IF(ISBLANK(D9),"",D9+E9)</f>
        <v>180</v>
      </c>
      <c r="H9" s="24">
        <f>IF(ISNUMBER(G9),IF(G9&gt;Q9,1,IF(G9=Q9,0.5,0)),"")</f>
        <v>0</v>
      </c>
      <c r="I9" s="25">
        <f>IF(COUNT(Q12),SUM(G12-Q12),"")</f>
        <v>-30</v>
      </c>
      <c r="J9" s="1"/>
      <c r="K9" s="438"/>
      <c r="L9" s="439"/>
      <c r="M9" s="20">
        <v>2</v>
      </c>
      <c r="N9" s="21">
        <v>136</v>
      </c>
      <c r="O9" s="22">
        <v>53</v>
      </c>
      <c r="P9" s="22">
        <v>1</v>
      </c>
      <c r="Q9" s="23">
        <f>IF(ISBLANK(N9),"",N9+O9)</f>
        <v>189</v>
      </c>
      <c r="R9" s="24">
        <f>IF(ISNUMBER(Q9),IF(G9&lt;Q9,1,IF(G9=Q9,0.5,0)),"")</f>
        <v>1</v>
      </c>
      <c r="S9" s="19"/>
    </row>
    <row r="10" spans="1:28" ht="9.9499999999999993" customHeight="1" thickTop="1">
      <c r="A10" s="442" t="s">
        <v>209</v>
      </c>
      <c r="B10" s="443"/>
      <c r="C10" s="26"/>
      <c r="D10" s="27"/>
      <c r="E10" s="27"/>
      <c r="F10" s="27"/>
      <c r="G10" s="27"/>
      <c r="H10" s="27"/>
      <c r="I10" s="28"/>
      <c r="J10" s="1"/>
      <c r="K10" s="442" t="s">
        <v>210</v>
      </c>
      <c r="L10" s="443"/>
      <c r="M10" s="26"/>
      <c r="N10" s="27"/>
      <c r="O10" s="27"/>
      <c r="P10" s="27"/>
      <c r="Q10" s="27"/>
      <c r="R10" s="27"/>
      <c r="S10" s="28"/>
    </row>
    <row r="11" spans="1:28" ht="9.9499999999999993" customHeight="1" thickBot="1">
      <c r="A11" s="444"/>
      <c r="B11" s="445"/>
      <c r="C11" s="29"/>
      <c r="D11" s="30"/>
      <c r="E11" s="30"/>
      <c r="F11" s="30"/>
      <c r="G11" s="31"/>
      <c r="H11" s="31"/>
      <c r="I11" s="429">
        <f>IF(ISNUMBER(G12),IF(G12&gt;Q12,1,IF(G12=Q12,0.5,0)),"")</f>
        <v>0</v>
      </c>
      <c r="J11" s="1"/>
      <c r="K11" s="444"/>
      <c r="L11" s="445"/>
      <c r="M11" s="29"/>
      <c r="N11" s="30"/>
      <c r="O11" s="30"/>
      <c r="P11" s="30"/>
      <c r="Q11" s="31"/>
      <c r="R11" s="31"/>
      <c r="S11" s="429">
        <f>IF(ISNUMBER(Q12),IF(G12&lt;Q12,1,IF(G12=Q12,0.5,0)),"")</f>
        <v>1</v>
      </c>
    </row>
    <row r="12" spans="1:28" ht="15.95" customHeight="1" thickBot="1">
      <c r="A12" s="448">
        <v>14500</v>
      </c>
      <c r="B12" s="447"/>
      <c r="C12" s="32" t="s">
        <v>18</v>
      </c>
      <c r="D12" s="33">
        <f>IF(ISNUMBER(D8),SUM(D8:D11),"")</f>
        <v>252</v>
      </c>
      <c r="E12" s="34">
        <f>IF(ISNUMBER(E8),SUM(E8:E11),"")</f>
        <v>103</v>
      </c>
      <c r="F12" s="35">
        <f>IF(ISNUMBER(F8),SUM(F8:F11),"")</f>
        <v>14</v>
      </c>
      <c r="G12" s="36">
        <f>IF(ISNUMBER(G8),SUM(G8:G11),"")</f>
        <v>355</v>
      </c>
      <c r="H12" s="37">
        <f>IF(ISNUMBER($G12),SUM(H8:H11),"")</f>
        <v>0</v>
      </c>
      <c r="I12" s="430"/>
      <c r="J12" s="1"/>
      <c r="K12" s="446">
        <v>13398</v>
      </c>
      <c r="L12" s="447"/>
      <c r="M12" s="32" t="s">
        <v>18</v>
      </c>
      <c r="N12" s="33">
        <f>IF(ISNUMBER(N8),SUM(N8:N11),"")</f>
        <v>283</v>
      </c>
      <c r="O12" s="34">
        <f>IF(ISNUMBER(O8),SUM(O8:O11),"")</f>
        <v>102</v>
      </c>
      <c r="P12" s="35">
        <f>IF(ISNUMBER(P8),SUM(P8:P11),"")</f>
        <v>3</v>
      </c>
      <c r="Q12" s="36">
        <f>IF(ISNUMBER(Q8),SUM(Q8:Q11),"")</f>
        <v>385</v>
      </c>
      <c r="R12" s="37">
        <f>IF(ISNUMBER($Q12),SUM(R7:R11),"")</f>
        <v>2</v>
      </c>
      <c r="S12" s="430"/>
    </row>
    <row r="13" spans="1:28" ht="12.95" customHeight="1" thickTop="1">
      <c r="A13" s="436" t="s">
        <v>211</v>
      </c>
      <c r="B13" s="437"/>
      <c r="C13" s="13">
        <v>1</v>
      </c>
      <c r="D13" s="38">
        <v>128</v>
      </c>
      <c r="E13" s="39">
        <v>42</v>
      </c>
      <c r="F13" s="39">
        <v>5</v>
      </c>
      <c r="G13" s="40">
        <f>IF(ISBLANK(D13),"",D13+E13)</f>
        <v>170</v>
      </c>
      <c r="H13" s="17">
        <f>IF(ISNUMBER(G13),IF(G13&gt;Q13,1,IF(G13=Q13,0.5,0)),"")</f>
        <v>0</v>
      </c>
      <c r="I13" s="440">
        <f>IF(COUNT(Q17),SUM(I9+G17-Q17),"")</f>
        <v>-3</v>
      </c>
      <c r="J13" s="1"/>
      <c r="K13" s="436" t="s">
        <v>212</v>
      </c>
      <c r="L13" s="437"/>
      <c r="M13" s="13">
        <v>1</v>
      </c>
      <c r="N13" s="38">
        <v>116</v>
      </c>
      <c r="O13" s="39">
        <v>59</v>
      </c>
      <c r="P13" s="39">
        <v>3</v>
      </c>
      <c r="Q13" s="40">
        <f>IF(ISBLANK(N13),"",N13+O13)</f>
        <v>175</v>
      </c>
      <c r="R13" s="17">
        <f>IF(ISNUMBER(Q13),IF(G13&lt;Q13,1,IF(G13=Q13,0.5,0)),"")</f>
        <v>1</v>
      </c>
      <c r="S13" s="19"/>
    </row>
    <row r="14" spans="1:28" ht="12.95" customHeight="1" thickBot="1">
      <c r="A14" s="438"/>
      <c r="B14" s="439"/>
      <c r="C14" s="20">
        <v>2</v>
      </c>
      <c r="D14" s="21">
        <v>149</v>
      </c>
      <c r="E14" s="22">
        <v>52</v>
      </c>
      <c r="F14" s="22">
        <v>5</v>
      </c>
      <c r="G14" s="23">
        <f>IF(ISBLANK(D14),"",D14+E14)</f>
        <v>201</v>
      </c>
      <c r="H14" s="24">
        <f>IF(ISNUMBER(G14),IF(G14&gt;Q14,1,IF(G14=Q14,0.5,0)),"")</f>
        <v>1</v>
      </c>
      <c r="I14" s="441"/>
      <c r="J14" s="1"/>
      <c r="K14" s="438"/>
      <c r="L14" s="439"/>
      <c r="M14" s="20">
        <v>2</v>
      </c>
      <c r="N14" s="21">
        <v>125</v>
      </c>
      <c r="O14" s="22">
        <v>44</v>
      </c>
      <c r="P14" s="22">
        <v>5</v>
      </c>
      <c r="Q14" s="23">
        <f>IF(ISBLANK(N14),"",N14+O14)</f>
        <v>169</v>
      </c>
      <c r="R14" s="24">
        <f>IF(ISNUMBER(Q14),IF(G14&lt;Q14,1,IF(G14=Q14,0.5,0)),"")</f>
        <v>0</v>
      </c>
      <c r="S14" s="19"/>
    </row>
    <row r="15" spans="1:28" ht="9.9499999999999993" customHeight="1" thickTop="1">
      <c r="A15" s="442" t="s">
        <v>213</v>
      </c>
      <c r="B15" s="443"/>
      <c r="C15" s="26"/>
      <c r="D15" s="27"/>
      <c r="E15" s="27"/>
      <c r="F15" s="27"/>
      <c r="G15" s="27"/>
      <c r="H15" s="27"/>
      <c r="I15" s="28"/>
      <c r="J15" s="1"/>
      <c r="K15" s="442" t="s">
        <v>214</v>
      </c>
      <c r="L15" s="443"/>
      <c r="M15" s="26"/>
      <c r="N15" s="27"/>
      <c r="O15" s="27"/>
      <c r="P15" s="27"/>
      <c r="Q15" s="27"/>
      <c r="R15" s="27"/>
      <c r="S15" s="28"/>
    </row>
    <row r="16" spans="1:28" ht="9.9499999999999993" customHeight="1" thickBot="1">
      <c r="A16" s="444"/>
      <c r="B16" s="445"/>
      <c r="C16" s="29"/>
      <c r="D16" s="30"/>
      <c r="E16" s="30"/>
      <c r="F16" s="30"/>
      <c r="G16" s="31"/>
      <c r="H16" s="31"/>
      <c r="I16" s="429">
        <f>IF(ISNUMBER(G17),IF(G17&gt;Q17,1,IF(G17=Q17,0.5,0)),"")</f>
        <v>1</v>
      </c>
      <c r="J16" s="1"/>
      <c r="K16" s="444"/>
      <c r="L16" s="445"/>
      <c r="M16" s="29"/>
      <c r="N16" s="30"/>
      <c r="O16" s="30"/>
      <c r="P16" s="30"/>
      <c r="Q16" s="31"/>
      <c r="R16" s="31"/>
      <c r="S16" s="429">
        <f>IF(ISNUMBER(Q17),IF(G17&lt;Q17,1,IF(G17=Q17,0.5,0)),"")</f>
        <v>0</v>
      </c>
    </row>
    <row r="17" spans="1:19" ht="15.95" customHeight="1" thickBot="1">
      <c r="A17" s="446">
        <v>11242</v>
      </c>
      <c r="B17" s="447"/>
      <c r="C17" s="32" t="s">
        <v>18</v>
      </c>
      <c r="D17" s="33">
        <f>IF(ISNUMBER(D13),SUM(D13:D16),"")</f>
        <v>277</v>
      </c>
      <c r="E17" s="34">
        <f>IF(ISNUMBER(E13),SUM(E13:E16),"")</f>
        <v>94</v>
      </c>
      <c r="F17" s="35">
        <f>IF(ISNUMBER(F13),SUM(F13:F16),"")</f>
        <v>10</v>
      </c>
      <c r="G17" s="36">
        <f>IF(ISNUMBER(G13),SUM(G13:G16),"")</f>
        <v>371</v>
      </c>
      <c r="H17" s="37">
        <f>IF(ISNUMBER($G17),SUM(H13:H16),"")</f>
        <v>1</v>
      </c>
      <c r="I17" s="430"/>
      <c r="J17" s="1"/>
      <c r="K17" s="446">
        <v>18910</v>
      </c>
      <c r="L17" s="447"/>
      <c r="M17" s="32" t="s">
        <v>18</v>
      </c>
      <c r="N17" s="33">
        <f>IF(ISNUMBER(N13),SUM(N13:N16),"")</f>
        <v>241</v>
      </c>
      <c r="O17" s="34">
        <f>IF(ISNUMBER(O13),SUM(O13:O16),"")</f>
        <v>103</v>
      </c>
      <c r="P17" s="35">
        <f>IF(ISNUMBER(P13),SUM(P13:P16),"")</f>
        <v>8</v>
      </c>
      <c r="Q17" s="36">
        <f>IF(ISNUMBER(Q13),SUM(Q13:Q16),"")</f>
        <v>344</v>
      </c>
      <c r="R17" s="37">
        <f>IF(ISNUMBER($Q17),SUM(R13:R16),"")</f>
        <v>1</v>
      </c>
      <c r="S17" s="430"/>
    </row>
    <row r="18" spans="1:19" ht="12.95" customHeight="1" thickTop="1">
      <c r="A18" s="436" t="s">
        <v>215</v>
      </c>
      <c r="B18" s="437"/>
      <c r="C18" s="13">
        <v>1</v>
      </c>
      <c r="D18" s="38">
        <v>125</v>
      </c>
      <c r="E18" s="39">
        <v>43</v>
      </c>
      <c r="F18" s="39">
        <v>9</v>
      </c>
      <c r="G18" s="40">
        <f>IF(ISBLANK(D18),"",D18+E18)</f>
        <v>168</v>
      </c>
      <c r="H18" s="17">
        <f>IF(ISNUMBER(G18),IF(G18&gt;Q18,1,IF(G18=Q18,0.5,0)),"")</f>
        <v>0</v>
      </c>
      <c r="I18" s="440">
        <f>IF(COUNT(Q22),SUM(I13+G22-Q22),"")</f>
        <v>17</v>
      </c>
      <c r="J18" s="1"/>
      <c r="K18" s="436" t="s">
        <v>216</v>
      </c>
      <c r="L18" s="437"/>
      <c r="M18" s="13">
        <v>1</v>
      </c>
      <c r="N18" s="38">
        <v>135</v>
      </c>
      <c r="O18" s="39">
        <v>60</v>
      </c>
      <c r="P18" s="39">
        <v>4</v>
      </c>
      <c r="Q18" s="40">
        <f>IF(ISBLANK(N18),"",N18+O18)</f>
        <v>195</v>
      </c>
      <c r="R18" s="17">
        <f>IF(ISNUMBER(Q18),IF(G18&lt;Q18,1,IF(G18=Q18,0.5,0)),"")</f>
        <v>1</v>
      </c>
      <c r="S18" s="19"/>
    </row>
    <row r="19" spans="1:19" ht="12.95" customHeight="1" thickBot="1">
      <c r="A19" s="438"/>
      <c r="B19" s="439"/>
      <c r="C19" s="20">
        <v>2</v>
      </c>
      <c r="D19" s="21">
        <v>140</v>
      </c>
      <c r="E19" s="22">
        <v>76</v>
      </c>
      <c r="F19" s="22">
        <v>5</v>
      </c>
      <c r="G19" s="23">
        <f>IF(ISBLANK(D19),"",D19+E19)</f>
        <v>216</v>
      </c>
      <c r="H19" s="24">
        <f>IF(ISNUMBER(G19),IF(G19&gt;Q19,1,IF(G19=Q19,0.5,0)),"")</f>
        <v>1</v>
      </c>
      <c r="I19" s="441"/>
      <c r="J19" s="1"/>
      <c r="K19" s="438"/>
      <c r="L19" s="439"/>
      <c r="M19" s="20">
        <v>2</v>
      </c>
      <c r="N19" s="21">
        <v>118</v>
      </c>
      <c r="O19" s="22">
        <v>51</v>
      </c>
      <c r="P19" s="22">
        <v>7</v>
      </c>
      <c r="Q19" s="23">
        <f>IF(ISBLANK(N19),"",N19+O19)</f>
        <v>169</v>
      </c>
      <c r="R19" s="24">
        <f>IF(ISNUMBER(Q19),IF(G19&lt;Q19,1,IF(G19=Q19,0.5,0)),"")</f>
        <v>0</v>
      </c>
      <c r="S19" s="19"/>
    </row>
    <row r="20" spans="1:19" ht="9.9499999999999993" customHeight="1" thickTop="1">
      <c r="A20" s="442" t="s">
        <v>189</v>
      </c>
      <c r="B20" s="443"/>
      <c r="C20" s="26"/>
      <c r="D20" s="27"/>
      <c r="E20" s="27"/>
      <c r="F20" s="27"/>
      <c r="G20" s="27"/>
      <c r="H20" s="27"/>
      <c r="I20" s="28"/>
      <c r="J20" s="1"/>
      <c r="K20" s="442" t="s">
        <v>213</v>
      </c>
      <c r="L20" s="443"/>
      <c r="M20" s="26"/>
      <c r="N20" s="27"/>
      <c r="O20" s="27"/>
      <c r="P20" s="27"/>
      <c r="Q20" s="27"/>
      <c r="R20" s="27"/>
      <c r="S20" s="28"/>
    </row>
    <row r="21" spans="1:19" ht="9.9499999999999993" customHeight="1" thickBot="1">
      <c r="A21" s="444"/>
      <c r="B21" s="445"/>
      <c r="C21" s="29"/>
      <c r="D21" s="30"/>
      <c r="E21" s="30"/>
      <c r="F21" s="30"/>
      <c r="G21" s="31"/>
      <c r="H21" s="31"/>
      <c r="I21" s="429">
        <f>IF(ISNUMBER(G22),IF(G22&gt;Q22,1,IF(G22=Q22,0.5,0)),"")</f>
        <v>1</v>
      </c>
      <c r="J21" s="1"/>
      <c r="K21" s="444"/>
      <c r="L21" s="445"/>
      <c r="M21" s="29"/>
      <c r="N21" s="30"/>
      <c r="O21" s="30"/>
      <c r="P21" s="30"/>
      <c r="Q21" s="31"/>
      <c r="R21" s="31"/>
      <c r="S21" s="429">
        <f>IF(ISNUMBER(Q22),IF(G22&lt;Q22,1,IF(G22=Q22,0.5,0)),"")</f>
        <v>0</v>
      </c>
    </row>
    <row r="22" spans="1:19" ht="15.95" customHeight="1" thickBot="1">
      <c r="A22" s="446">
        <v>22958</v>
      </c>
      <c r="B22" s="447"/>
      <c r="C22" s="32" t="s">
        <v>18</v>
      </c>
      <c r="D22" s="33">
        <f>IF(ISNUMBER(D18),SUM(D18:D21),"")</f>
        <v>265</v>
      </c>
      <c r="E22" s="34">
        <f>IF(ISNUMBER(E18),SUM(E18:E21),"")</f>
        <v>119</v>
      </c>
      <c r="F22" s="35">
        <f>IF(ISNUMBER(F18),SUM(F18:F21),"")</f>
        <v>14</v>
      </c>
      <c r="G22" s="36">
        <f>IF(ISNUMBER(G18),SUM(G18:G21),"")</f>
        <v>384</v>
      </c>
      <c r="H22" s="37">
        <f>IF(ISNUMBER($G22),SUM(H18:H21),"")</f>
        <v>1</v>
      </c>
      <c r="I22" s="430"/>
      <c r="J22" s="1"/>
      <c r="K22" s="446">
        <v>2590</v>
      </c>
      <c r="L22" s="447"/>
      <c r="M22" s="32" t="s">
        <v>18</v>
      </c>
      <c r="N22" s="33">
        <f>IF(ISNUMBER(N18),SUM(N18:N21),"")</f>
        <v>253</v>
      </c>
      <c r="O22" s="34">
        <f>IF(ISNUMBER(O18),SUM(O18:O21),"")</f>
        <v>111</v>
      </c>
      <c r="P22" s="35">
        <f>IF(ISNUMBER(P18),SUM(P18:P21),"")</f>
        <v>11</v>
      </c>
      <c r="Q22" s="36">
        <f>IF(ISNUMBER(Q18),SUM(Q18:Q21),"")</f>
        <v>364</v>
      </c>
      <c r="R22" s="37">
        <f>IF(ISNUMBER($Q22),SUM(R18:R21),"")</f>
        <v>1</v>
      </c>
      <c r="S22" s="430"/>
    </row>
    <row r="23" spans="1:19" ht="12.95" customHeight="1" thickTop="1">
      <c r="A23" s="436" t="s">
        <v>217</v>
      </c>
      <c r="B23" s="437"/>
      <c r="C23" s="13">
        <v>1</v>
      </c>
      <c r="D23" s="38">
        <v>123</v>
      </c>
      <c r="E23" s="39">
        <v>44</v>
      </c>
      <c r="F23" s="39">
        <v>6</v>
      </c>
      <c r="G23" s="40">
        <f>IF(ISBLANK(D23),"",D23+E23)</f>
        <v>167</v>
      </c>
      <c r="H23" s="17">
        <f>IF(ISNUMBER(G23),IF(G23&gt;Q23,1,IF(G23=Q23,0.5,0)),"")</f>
        <v>0</v>
      </c>
      <c r="I23" s="440">
        <f>IF(COUNT(Q27),SUM(I18+G27-Q27),"")</f>
        <v>20</v>
      </c>
      <c r="J23" s="1"/>
      <c r="K23" s="436" t="s">
        <v>218</v>
      </c>
      <c r="L23" s="437"/>
      <c r="M23" s="13">
        <v>1</v>
      </c>
      <c r="N23" s="38">
        <v>128</v>
      </c>
      <c r="O23" s="39">
        <v>52</v>
      </c>
      <c r="P23" s="39">
        <v>3</v>
      </c>
      <c r="Q23" s="40">
        <f>IF(ISBLANK(N23),"",N23+O23)</f>
        <v>180</v>
      </c>
      <c r="R23" s="17">
        <f>IF(ISNUMBER(Q23),IF(G23&lt;Q23,1,IF(G23=Q23,0.5,0)),"")</f>
        <v>1</v>
      </c>
      <c r="S23" s="19"/>
    </row>
    <row r="24" spans="1:19" ht="12.95" customHeight="1" thickBot="1">
      <c r="A24" s="438"/>
      <c r="B24" s="439"/>
      <c r="C24" s="20">
        <v>2</v>
      </c>
      <c r="D24" s="21">
        <v>140</v>
      </c>
      <c r="E24" s="22">
        <v>68</v>
      </c>
      <c r="F24" s="22">
        <v>2</v>
      </c>
      <c r="G24" s="23">
        <f>IF(ISBLANK(D24),"",D24+E24)</f>
        <v>208</v>
      </c>
      <c r="H24" s="24">
        <f>IF(ISNUMBER(G24),IF(G24&gt;Q24,1,IF(G24=Q24,0.5,0)),"")</f>
        <v>1</v>
      </c>
      <c r="I24" s="441"/>
      <c r="J24" s="1"/>
      <c r="K24" s="438"/>
      <c r="L24" s="439"/>
      <c r="M24" s="20">
        <v>2</v>
      </c>
      <c r="N24" s="21">
        <v>126</v>
      </c>
      <c r="O24" s="22">
        <v>66</v>
      </c>
      <c r="P24" s="22">
        <v>1</v>
      </c>
      <c r="Q24" s="23">
        <f>IF(ISBLANK(N24),"",N24+O24)</f>
        <v>192</v>
      </c>
      <c r="R24" s="24">
        <f>IF(ISNUMBER(Q24),IF(G24&lt;Q24,1,IF(G24=Q24,0.5,0)),"")</f>
        <v>0</v>
      </c>
      <c r="S24" s="19"/>
    </row>
    <row r="25" spans="1:19" ht="9.9499999999999993" customHeight="1" thickTop="1">
      <c r="A25" s="442" t="s">
        <v>178</v>
      </c>
      <c r="B25" s="443"/>
      <c r="C25" s="26"/>
      <c r="D25" s="27"/>
      <c r="E25" s="27"/>
      <c r="F25" s="27"/>
      <c r="G25" s="27"/>
      <c r="H25" s="27"/>
      <c r="I25" s="28"/>
      <c r="J25" s="1"/>
      <c r="K25" s="442" t="s">
        <v>219</v>
      </c>
      <c r="L25" s="443"/>
      <c r="M25" s="26"/>
      <c r="N25" s="27"/>
      <c r="O25" s="27"/>
      <c r="P25" s="27"/>
      <c r="Q25" s="27"/>
      <c r="R25" s="27"/>
      <c r="S25" s="28"/>
    </row>
    <row r="26" spans="1:19" ht="9.9499999999999993" customHeight="1" thickBot="1">
      <c r="A26" s="444"/>
      <c r="B26" s="445"/>
      <c r="C26" s="29"/>
      <c r="D26" s="30"/>
      <c r="E26" s="30"/>
      <c r="F26" s="30"/>
      <c r="G26" s="31"/>
      <c r="H26" s="31"/>
      <c r="I26" s="429">
        <f>IF(ISNUMBER(G27),IF(G27&gt;Q27,1,IF(G27=Q27,0.5,0)),"")</f>
        <v>1</v>
      </c>
      <c r="J26" s="1"/>
      <c r="K26" s="444"/>
      <c r="L26" s="445"/>
      <c r="M26" s="29"/>
      <c r="N26" s="30"/>
      <c r="O26" s="30"/>
      <c r="P26" s="30"/>
      <c r="Q26" s="31"/>
      <c r="R26" s="31"/>
      <c r="S26" s="429">
        <f>IF(ISNUMBER(Q27),IF(G27&lt;Q27,1,IF(G27=Q27,0.5,0)),"")</f>
        <v>0</v>
      </c>
    </row>
    <row r="27" spans="1:19" ht="15.95" customHeight="1" thickBot="1">
      <c r="A27" s="446">
        <v>782</v>
      </c>
      <c r="B27" s="447"/>
      <c r="C27" s="32" t="s">
        <v>18</v>
      </c>
      <c r="D27" s="33">
        <f>IF(ISNUMBER(D23),SUM(D23:D26),"")</f>
        <v>263</v>
      </c>
      <c r="E27" s="34">
        <f>IF(ISNUMBER(E23),SUM(E23:E26),"")</f>
        <v>112</v>
      </c>
      <c r="F27" s="35">
        <f>IF(ISNUMBER(F23),SUM(F23:F26),"")</f>
        <v>8</v>
      </c>
      <c r="G27" s="36">
        <f>IF(ISNUMBER(G23),SUM(G23:G26),"")</f>
        <v>375</v>
      </c>
      <c r="H27" s="37">
        <f>IF(ISNUMBER($G27),SUM(H23:H26),"")</f>
        <v>1</v>
      </c>
      <c r="I27" s="430"/>
      <c r="J27" s="1"/>
      <c r="K27" s="446">
        <v>20059</v>
      </c>
      <c r="L27" s="447"/>
      <c r="M27" s="32" t="s">
        <v>18</v>
      </c>
      <c r="N27" s="33">
        <f>IF(ISNUMBER(N23),SUM(N23:N26),"")</f>
        <v>254</v>
      </c>
      <c r="O27" s="34">
        <f>IF(ISNUMBER(O23),SUM(O23:O26),"")</f>
        <v>118</v>
      </c>
      <c r="P27" s="35">
        <f>IF(ISNUMBER(P23),SUM(P23:P26),"")</f>
        <v>4</v>
      </c>
      <c r="Q27" s="36">
        <f>IF(ISNUMBER(Q23),SUM(Q23:Q26),"")</f>
        <v>372</v>
      </c>
      <c r="R27" s="37">
        <f>IF(ISNUMBER($Q27),SUM(R23:R26),"")</f>
        <v>1</v>
      </c>
      <c r="S27" s="430"/>
    </row>
    <row r="28" spans="1:19" ht="12.95" customHeight="1" thickTop="1">
      <c r="A28" s="436" t="s">
        <v>220</v>
      </c>
      <c r="B28" s="437"/>
      <c r="C28" s="13">
        <v>1</v>
      </c>
      <c r="D28" s="38">
        <v>135</v>
      </c>
      <c r="E28" s="39">
        <v>62</v>
      </c>
      <c r="F28" s="39">
        <v>4</v>
      </c>
      <c r="G28" s="40">
        <f>IF(ISBLANK(D28),"",D28+E28)</f>
        <v>197</v>
      </c>
      <c r="H28" s="17">
        <f>IF(ISNUMBER(G28),IF(G28&gt;Q28,1,IF(G28=Q28,0.5,0)),"")</f>
        <v>0</v>
      </c>
      <c r="I28" s="440">
        <f>IF(COUNT(Q32),SUM(I23+G32-Q32),"")</f>
        <v>29</v>
      </c>
      <c r="J28" s="1"/>
      <c r="K28" s="436" t="s">
        <v>221</v>
      </c>
      <c r="L28" s="437"/>
      <c r="M28" s="13">
        <v>1</v>
      </c>
      <c r="N28" s="38">
        <v>136</v>
      </c>
      <c r="O28" s="39">
        <v>62</v>
      </c>
      <c r="P28" s="39">
        <v>3</v>
      </c>
      <c r="Q28" s="40">
        <f>IF(ISBLANK(N28),"",N28+O28)</f>
        <v>198</v>
      </c>
      <c r="R28" s="17">
        <f>IF(ISNUMBER(Q28),IF(G28&lt;Q28,1,IF(G28=Q28,0.5,0)),"")</f>
        <v>1</v>
      </c>
      <c r="S28" s="19"/>
    </row>
    <row r="29" spans="1:19" ht="12.95" customHeight="1" thickBot="1">
      <c r="A29" s="438"/>
      <c r="B29" s="439"/>
      <c r="C29" s="20">
        <v>2</v>
      </c>
      <c r="D29" s="21">
        <v>138</v>
      </c>
      <c r="E29" s="22">
        <v>63</v>
      </c>
      <c r="F29" s="22">
        <v>2</v>
      </c>
      <c r="G29" s="23">
        <f>IF(ISBLANK(D29),"",D29+E29)</f>
        <v>201</v>
      </c>
      <c r="H29" s="24">
        <f>IF(ISNUMBER(G29),IF(G29&gt;Q29,1,IF(G29=Q29,0.5,0)),"")</f>
        <v>1</v>
      </c>
      <c r="I29" s="441"/>
      <c r="J29" s="1"/>
      <c r="K29" s="438"/>
      <c r="L29" s="439"/>
      <c r="M29" s="20">
        <v>2</v>
      </c>
      <c r="N29" s="21">
        <v>139</v>
      </c>
      <c r="O29" s="22">
        <v>52</v>
      </c>
      <c r="P29" s="22">
        <v>4</v>
      </c>
      <c r="Q29" s="23">
        <f>IF(ISBLANK(N29),"",N29+O29)</f>
        <v>191</v>
      </c>
      <c r="R29" s="24">
        <f>IF(ISNUMBER(Q29),IF(G29&lt;Q29,1,IF(G29=Q29,0.5,0)),"")</f>
        <v>0</v>
      </c>
      <c r="S29" s="19"/>
    </row>
    <row r="30" spans="1:19" ht="9.9499999999999993" customHeight="1" thickTop="1">
      <c r="A30" s="442" t="s">
        <v>222</v>
      </c>
      <c r="B30" s="443"/>
      <c r="C30" s="26"/>
      <c r="D30" s="27"/>
      <c r="E30" s="27"/>
      <c r="F30" s="27"/>
      <c r="G30" s="27"/>
      <c r="H30" s="27"/>
      <c r="I30" s="28"/>
      <c r="J30" s="1"/>
      <c r="K30" s="442" t="s">
        <v>223</v>
      </c>
      <c r="L30" s="443"/>
      <c r="M30" s="26"/>
      <c r="N30" s="27"/>
      <c r="O30" s="27"/>
      <c r="P30" s="27"/>
      <c r="Q30" s="27"/>
      <c r="R30" s="27"/>
      <c r="S30" s="28"/>
    </row>
    <row r="31" spans="1:19" ht="9.9499999999999993" customHeight="1" thickBot="1">
      <c r="A31" s="444"/>
      <c r="B31" s="445"/>
      <c r="C31" s="29"/>
      <c r="D31" s="30"/>
      <c r="E31" s="30"/>
      <c r="F31" s="30"/>
      <c r="G31" s="31"/>
      <c r="H31" s="31"/>
      <c r="I31" s="429">
        <f>IF(ISNUMBER(G32),IF(G32&gt;Q32,1,IF(G32=Q32,0.5,0)),"")</f>
        <v>1</v>
      </c>
      <c r="J31" s="1"/>
      <c r="K31" s="444"/>
      <c r="L31" s="445"/>
      <c r="M31" s="29"/>
      <c r="N31" s="30"/>
      <c r="O31" s="30"/>
      <c r="P31" s="30"/>
      <c r="Q31" s="31"/>
      <c r="R31" s="31"/>
      <c r="S31" s="429">
        <f>IF(ISNUMBER(Q32),IF(G32&lt;Q32,1,IF(G32=Q32,0.5,0)),"")</f>
        <v>0</v>
      </c>
    </row>
    <row r="32" spans="1:19" ht="15.95" customHeight="1" thickBot="1">
      <c r="A32" s="446">
        <v>14518</v>
      </c>
      <c r="B32" s="447"/>
      <c r="C32" s="32" t="s">
        <v>18</v>
      </c>
      <c r="D32" s="33">
        <f>IF(ISNUMBER(D28),SUM(D28:D31),"")</f>
        <v>273</v>
      </c>
      <c r="E32" s="34">
        <f>IF(ISNUMBER(E28),SUM(E28:E31),"")</f>
        <v>125</v>
      </c>
      <c r="F32" s="35">
        <f>IF(ISNUMBER(F28),SUM(F28:F31),"")</f>
        <v>6</v>
      </c>
      <c r="G32" s="36">
        <f>IF(ISNUMBER(G28),SUM(G28:G31),"")</f>
        <v>398</v>
      </c>
      <c r="H32" s="37">
        <f>IF(ISNUMBER($G32),SUM(H28:H31),"")</f>
        <v>1</v>
      </c>
      <c r="I32" s="430"/>
      <c r="J32" s="1"/>
      <c r="K32" s="446">
        <v>10974</v>
      </c>
      <c r="L32" s="447"/>
      <c r="M32" s="32" t="s">
        <v>18</v>
      </c>
      <c r="N32" s="33">
        <f>IF(ISNUMBER(N28),SUM(N28:N31),"")</f>
        <v>275</v>
      </c>
      <c r="O32" s="34">
        <f>IF(ISNUMBER(O28),SUM(O28:O31),"")</f>
        <v>114</v>
      </c>
      <c r="P32" s="35">
        <f>IF(ISNUMBER(P28),SUM(P28:P31),"")</f>
        <v>7</v>
      </c>
      <c r="Q32" s="36">
        <f>IF(ISNUMBER(Q28),SUM(Q28:Q31),"")</f>
        <v>389</v>
      </c>
      <c r="R32" s="37">
        <f>IF(ISNUMBER($Q32),SUM(R28:R31),"")</f>
        <v>1</v>
      </c>
      <c r="S32" s="430"/>
    </row>
    <row r="33" spans="1:27" ht="12.95" customHeight="1" thickTop="1">
      <c r="A33" s="436" t="s">
        <v>196</v>
      </c>
      <c r="B33" s="437"/>
      <c r="C33" s="13">
        <v>1</v>
      </c>
      <c r="D33" s="38">
        <v>124</v>
      </c>
      <c r="E33" s="39">
        <v>44</v>
      </c>
      <c r="F33" s="39">
        <v>6</v>
      </c>
      <c r="G33" s="40">
        <f>IF(ISBLANK(D33),"",D33+E33)</f>
        <v>168</v>
      </c>
      <c r="H33" s="17">
        <f>IF(ISNUMBER(G33),IF(G33&gt;Q33,1,IF(G33=Q33,0.5,0)),"")</f>
        <v>0</v>
      </c>
      <c r="I33" s="440">
        <f>IF(COUNT(Q37),SUM(I28+G37-Q37),"")</f>
        <v>9</v>
      </c>
      <c r="J33" s="1"/>
      <c r="K33" s="436" t="s">
        <v>224</v>
      </c>
      <c r="L33" s="437"/>
      <c r="M33" s="13">
        <v>1</v>
      </c>
      <c r="N33" s="38">
        <v>130</v>
      </c>
      <c r="O33" s="39">
        <v>62</v>
      </c>
      <c r="P33" s="39">
        <v>3</v>
      </c>
      <c r="Q33" s="40">
        <f>IF(ISBLANK(N33),"",N33+O33)</f>
        <v>192</v>
      </c>
      <c r="R33" s="17">
        <f>IF(ISNUMBER(Q33),IF(G33&lt;Q33,1,IF(G33=Q33,0.5,0)),"")</f>
        <v>1</v>
      </c>
      <c r="S33" s="19"/>
    </row>
    <row r="34" spans="1:27" ht="12.95" customHeight="1" thickBot="1">
      <c r="A34" s="438"/>
      <c r="B34" s="439"/>
      <c r="C34" s="20">
        <v>2</v>
      </c>
      <c r="D34" s="21">
        <v>139</v>
      </c>
      <c r="E34" s="22">
        <v>53</v>
      </c>
      <c r="F34" s="22">
        <v>4</v>
      </c>
      <c r="G34" s="23">
        <f>IF(ISBLANK(D34),"",D34+E34)</f>
        <v>192</v>
      </c>
      <c r="H34" s="24">
        <f>IF(ISNUMBER(G34),IF(G34&gt;Q34,1,IF(G34=Q34,0.5,0)),"")</f>
        <v>1</v>
      </c>
      <c r="I34" s="441"/>
      <c r="J34" s="1"/>
      <c r="K34" s="438"/>
      <c r="L34" s="439"/>
      <c r="M34" s="20">
        <v>2</v>
      </c>
      <c r="N34" s="21">
        <v>126</v>
      </c>
      <c r="O34" s="22">
        <v>62</v>
      </c>
      <c r="P34" s="22">
        <v>2</v>
      </c>
      <c r="Q34" s="23">
        <f>IF(ISBLANK(N34),"",N34+O34)</f>
        <v>188</v>
      </c>
      <c r="R34" s="24">
        <f>IF(ISNUMBER(Q34),IF(G34&lt;Q34,1,IF(G34=Q34,0.5,0)),"")</f>
        <v>0</v>
      </c>
      <c r="S34" s="19"/>
    </row>
    <row r="35" spans="1:27" ht="9.9499999999999993" customHeight="1" thickTop="1">
      <c r="A35" s="442" t="s">
        <v>41</v>
      </c>
      <c r="B35" s="443"/>
      <c r="C35" s="26"/>
      <c r="D35" s="27"/>
      <c r="E35" s="27"/>
      <c r="F35" s="27"/>
      <c r="G35" s="27"/>
      <c r="H35" s="27"/>
      <c r="I35" s="28"/>
      <c r="J35" s="1"/>
      <c r="K35" s="442" t="s">
        <v>36</v>
      </c>
      <c r="L35" s="443"/>
      <c r="M35" s="26"/>
      <c r="N35" s="27"/>
      <c r="O35" s="27"/>
      <c r="P35" s="27"/>
      <c r="Q35" s="27"/>
      <c r="R35" s="27"/>
      <c r="S35" s="28"/>
    </row>
    <row r="36" spans="1:27" ht="9.9499999999999993" customHeight="1" thickBot="1">
      <c r="A36" s="444"/>
      <c r="B36" s="445"/>
      <c r="C36" s="29"/>
      <c r="D36" s="30"/>
      <c r="E36" s="30"/>
      <c r="F36" s="30"/>
      <c r="G36" s="31"/>
      <c r="H36" s="31"/>
      <c r="I36" s="429">
        <f>IF(ISNUMBER(G37),IF(G37&gt;Q37,1,IF(G37=Q37,0.5,0)),"")</f>
        <v>0</v>
      </c>
      <c r="J36" s="1"/>
      <c r="K36" s="444"/>
      <c r="L36" s="445"/>
      <c r="M36" s="29"/>
      <c r="N36" s="30"/>
      <c r="O36" s="30"/>
      <c r="P36" s="30"/>
      <c r="Q36" s="31"/>
      <c r="R36" s="31"/>
      <c r="S36" s="429">
        <f>IF(ISNUMBER(Q37),IF(G37&lt;Q37,1,IF(G37=Q37,0.5,0)),"")</f>
        <v>1</v>
      </c>
    </row>
    <row r="37" spans="1:27" ht="15.95" customHeight="1" thickBot="1">
      <c r="A37" s="431">
        <v>14519</v>
      </c>
      <c r="B37" s="432"/>
      <c r="C37" s="32" t="s">
        <v>18</v>
      </c>
      <c r="D37" s="33">
        <f>IF(ISNUMBER(D33),SUM(D33:D36),"")</f>
        <v>263</v>
      </c>
      <c r="E37" s="34">
        <f>IF(ISNUMBER(E33),SUM(E33:E36),"")</f>
        <v>97</v>
      </c>
      <c r="F37" s="35">
        <f>IF(ISNUMBER(F33),SUM(F33:F36),"")</f>
        <v>10</v>
      </c>
      <c r="G37" s="36">
        <f>IF(ISNUMBER(G33),SUM(G33:G36),"")</f>
        <v>360</v>
      </c>
      <c r="H37" s="37">
        <f>IF(ISNUMBER($G37),SUM(H33:H36),"")</f>
        <v>1</v>
      </c>
      <c r="I37" s="430"/>
      <c r="J37" s="1"/>
      <c r="K37" s="431">
        <v>12386</v>
      </c>
      <c r="L37" s="432"/>
      <c r="M37" s="32" t="s">
        <v>18</v>
      </c>
      <c r="N37" s="33">
        <f>IF(ISNUMBER(N33),SUM(N33:N36),"")</f>
        <v>256</v>
      </c>
      <c r="O37" s="34">
        <f>IF(ISNUMBER(O33),SUM(O33:O36),"")</f>
        <v>124</v>
      </c>
      <c r="P37" s="35">
        <f>IF(ISNUMBER(P33),SUM(P33:P36),"")</f>
        <v>5</v>
      </c>
      <c r="Q37" s="36">
        <f>IF(ISNUMBER(Q33),SUM(Q33:Q36),"")</f>
        <v>380</v>
      </c>
      <c r="R37" s="37">
        <f>IF(ISNUMBER($Q37),SUM(R33:R36),"")</f>
        <v>1</v>
      </c>
      <c r="S37" s="430"/>
    </row>
    <row r="38" spans="1:27" ht="5.0999999999999996" customHeight="1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7" ht="20.100000000000001" customHeight="1" thickBot="1">
      <c r="A39" s="41"/>
      <c r="B39" s="42"/>
      <c r="C39" s="43" t="s">
        <v>46</v>
      </c>
      <c r="D39" s="44">
        <f>IF(ISNUMBER(D12),SUM(D12,D17,D22,D27,D32,D37),"")</f>
        <v>1593</v>
      </c>
      <c r="E39" s="45">
        <f>IF(ISNUMBER(E12),SUM(E12,E17,E22,E27,E32,E37),"")</f>
        <v>650</v>
      </c>
      <c r="F39" s="46">
        <f>IF(ISNUMBER(F12),SUM(F12,F17,F22,F27,F32,F37),"")</f>
        <v>62</v>
      </c>
      <c r="G39" s="47">
        <f>IF(ISNUMBER(G12),SUM(G12,G17,G22,G27,G32,G37),"")</f>
        <v>2243</v>
      </c>
      <c r="H39" s="48">
        <f>IF(ISNUMBER($G39),SUM(H12,H17,H22,H27,H32,H37),"")</f>
        <v>5</v>
      </c>
      <c r="I39" s="49">
        <f>IF(ISNUMBER(G39),IF(G39&gt;Q39,2,IF(G39=Q39,1,0)),"")</f>
        <v>2</v>
      </c>
      <c r="J39" s="1"/>
      <c r="K39" s="41"/>
      <c r="L39" s="42"/>
      <c r="M39" s="43" t="s">
        <v>46</v>
      </c>
      <c r="N39" s="44">
        <f>IF(ISNUMBER(N12),SUM(N12,N17,N22,N27,N32,N37),"")</f>
        <v>1562</v>
      </c>
      <c r="O39" s="45">
        <f>IF(ISNUMBER(O12),SUM(O12,O17,O22,O27,O32,O37),"")</f>
        <v>672</v>
      </c>
      <c r="P39" s="46">
        <f>IF(ISNUMBER(P12),SUM(P12,P17,P22,P27,P32,P37),"")</f>
        <v>38</v>
      </c>
      <c r="Q39" s="47">
        <f>IF(ISNUMBER(Q12),SUM(Q12,Q17,Q22,Q27,Q32,Q37),"")</f>
        <v>2234</v>
      </c>
      <c r="R39" s="48">
        <f>IF(ISNUMBER($Q39),SUM(R12,R17,R22,R27,R32,R37),"")</f>
        <v>7</v>
      </c>
      <c r="S39" s="49">
        <f>IF(ISNUMBER(Q39),IF(G39&lt;Q39,2,IF(G39=Q39,1,0)),"")</f>
        <v>0</v>
      </c>
    </row>
    <row r="40" spans="1:27" ht="5.0999999999999996" customHeight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7" ht="21.95" customHeight="1" thickBot="1">
      <c r="A41" s="50"/>
      <c r="B41" s="51" t="s">
        <v>47</v>
      </c>
      <c r="C41" s="433"/>
      <c r="D41" s="433"/>
      <c r="E41" s="433"/>
      <c r="F41" s="1"/>
      <c r="G41" s="434" t="s">
        <v>49</v>
      </c>
      <c r="H41" s="435"/>
      <c r="I41" s="52">
        <f>IF(ISNUMBER(I11),SUM(I11,I16,I21,I26,I31,I36,I39),"")</f>
        <v>6</v>
      </c>
      <c r="J41" s="1"/>
      <c r="K41" s="50"/>
      <c r="L41" s="51" t="s">
        <v>47</v>
      </c>
      <c r="M41" s="433"/>
      <c r="N41" s="433"/>
      <c r="O41" s="433"/>
      <c r="P41" s="1"/>
      <c r="Q41" s="434" t="s">
        <v>49</v>
      </c>
      <c r="R41" s="435"/>
      <c r="S41" s="52">
        <f>IF(ISNUMBER(S11),SUM(S11,S16,S21,S26,S31,S36,S39),"")</f>
        <v>2</v>
      </c>
    </row>
    <row r="42" spans="1:27" ht="20.100000000000001" customHeight="1">
      <c r="A42" s="50"/>
      <c r="B42" s="51" t="s">
        <v>51</v>
      </c>
      <c r="C42" s="422" t="s">
        <v>225</v>
      </c>
      <c r="D42" s="422"/>
      <c r="E42" s="422"/>
      <c r="F42" s="53"/>
      <c r="G42" s="53"/>
      <c r="H42" s="53"/>
      <c r="I42" s="53"/>
      <c r="J42" s="53"/>
      <c r="K42" s="50"/>
      <c r="L42" s="51" t="s">
        <v>51</v>
      </c>
      <c r="M42" s="422" t="s">
        <v>226</v>
      </c>
      <c r="N42" s="422"/>
      <c r="O42" s="422"/>
      <c r="P42" s="54"/>
      <c r="Q42" s="12"/>
      <c r="R42" s="12"/>
      <c r="S42" s="12"/>
    </row>
    <row r="43" spans="1:27" ht="20.25" customHeight="1">
      <c r="A43" s="51" t="s">
        <v>52</v>
      </c>
      <c r="B43" s="51" t="s">
        <v>53</v>
      </c>
      <c r="C43" s="423" t="s">
        <v>54</v>
      </c>
      <c r="D43" s="423"/>
      <c r="E43" s="423"/>
      <c r="F43" s="423"/>
      <c r="G43" s="423"/>
      <c r="H43" s="423"/>
      <c r="I43" s="51"/>
      <c r="J43" s="51"/>
      <c r="K43" s="51" t="s">
        <v>55</v>
      </c>
      <c r="L43" s="424"/>
      <c r="M43" s="424"/>
      <c r="N43" s="1"/>
      <c r="O43" s="51" t="s">
        <v>51</v>
      </c>
      <c r="P43" s="425"/>
      <c r="Q43" s="426"/>
      <c r="R43" s="426"/>
      <c r="S43" s="426"/>
      <c r="V43" s="55"/>
      <c r="W43" s="55"/>
      <c r="X43" s="55"/>
      <c r="Y43" s="55"/>
      <c r="Z43" s="55"/>
      <c r="AA43" s="55"/>
    </row>
    <row r="44" spans="1:27" ht="9.75" customHeight="1">
      <c r="A44" s="51"/>
      <c r="B44" s="51"/>
      <c r="C44" s="56"/>
      <c r="D44" s="56"/>
      <c r="E44" s="56"/>
      <c r="F44" s="56"/>
      <c r="G44" s="56"/>
      <c r="H44" s="56"/>
      <c r="I44" s="51"/>
      <c r="J44" s="51"/>
      <c r="K44" s="51"/>
      <c r="L44" s="53"/>
      <c r="M44" s="53"/>
      <c r="N44" s="1"/>
      <c r="O44" s="51"/>
      <c r="P44" s="56"/>
      <c r="Q44" s="56"/>
      <c r="R44" s="56"/>
      <c r="S44" s="56"/>
    </row>
    <row r="45" spans="1:27" ht="30" customHeight="1">
      <c r="A45" s="57" t="s">
        <v>56</v>
      </c>
      <c r="B45" s="1"/>
      <c r="C45" s="1"/>
      <c r="D45" s="1"/>
      <c r="E45" s="1"/>
      <c r="F45" s="58" t="str">
        <f>IF((B3=0)," ",(CONCATENATE(B3,"   vs   ",L3)))</f>
        <v>KK Dopravní podnik Praha C   vs   Slavoj V. Popovice B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7" ht="20.100000000000001" customHeight="1">
      <c r="A46" s="1"/>
      <c r="B46" s="59" t="s">
        <v>57</v>
      </c>
      <c r="C46" s="427" t="s">
        <v>81</v>
      </c>
      <c r="D46" s="427"/>
      <c r="E46" s="1"/>
      <c r="F46" s="1"/>
      <c r="G46" s="1"/>
      <c r="H46" s="1"/>
      <c r="I46" s="59" t="s">
        <v>59</v>
      </c>
      <c r="J46" s="428">
        <v>23</v>
      </c>
      <c r="K46" s="428"/>
      <c r="L46" s="1"/>
      <c r="M46" s="1"/>
      <c r="N46" s="1"/>
      <c r="O46" s="1"/>
      <c r="P46" s="1"/>
    </row>
    <row r="47" spans="1:27" ht="20.100000000000001" customHeight="1">
      <c r="A47" s="1"/>
      <c r="B47" s="59" t="s">
        <v>60</v>
      </c>
      <c r="C47" s="415" t="s">
        <v>160</v>
      </c>
      <c r="D47" s="415"/>
      <c r="E47" s="1"/>
      <c r="F47" s="1"/>
      <c r="G47" s="1"/>
      <c r="H47" s="1"/>
      <c r="I47" s="59" t="s">
        <v>62</v>
      </c>
      <c r="J47" s="416">
        <v>2</v>
      </c>
      <c r="K47" s="416"/>
      <c r="L47" s="1"/>
      <c r="M47" s="1"/>
      <c r="N47" s="1"/>
      <c r="O47" s="1"/>
      <c r="P47" s="59" t="s">
        <v>63</v>
      </c>
      <c r="Q47" s="417">
        <v>44081</v>
      </c>
      <c r="R47" s="418"/>
      <c r="S47" s="418"/>
    </row>
    <row r="48" spans="1:27" ht="9.9499999999999993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9" ht="15" customHeight="1">
      <c r="A49" s="402" t="s">
        <v>64</v>
      </c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4"/>
    </row>
    <row r="50" spans="1:19" ht="90" customHeight="1">
      <c r="A50" s="405"/>
      <c r="B50" s="406"/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7"/>
    </row>
    <row r="51" spans="1:19" ht="5.099999999999999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9" ht="15" customHeight="1">
      <c r="A52" s="419" t="s">
        <v>65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1"/>
    </row>
    <row r="53" spans="1:19" ht="6.7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2"/>
    </row>
    <row r="54" spans="1:19" ht="18" customHeight="1">
      <c r="A54" s="63" t="s">
        <v>5</v>
      </c>
      <c r="B54" s="61"/>
      <c r="C54" s="61"/>
      <c r="D54" s="61"/>
      <c r="E54" s="61"/>
      <c r="F54" s="61"/>
      <c r="G54" s="61"/>
      <c r="H54" s="61"/>
      <c r="I54" s="61"/>
      <c r="J54" s="61"/>
      <c r="K54" s="64" t="s">
        <v>7</v>
      </c>
      <c r="L54" s="61"/>
      <c r="M54" s="61"/>
      <c r="N54" s="61"/>
      <c r="O54" s="61"/>
      <c r="P54" s="61"/>
      <c r="Q54" s="61"/>
      <c r="R54" s="61"/>
      <c r="S54" s="62"/>
    </row>
    <row r="55" spans="1:19" ht="18" customHeight="1">
      <c r="A55" s="65"/>
      <c r="B55" s="66" t="s">
        <v>66</v>
      </c>
      <c r="C55" s="67"/>
      <c r="D55" s="68"/>
      <c r="E55" s="66" t="s">
        <v>67</v>
      </c>
      <c r="F55" s="67"/>
      <c r="G55" s="67"/>
      <c r="H55" s="67"/>
      <c r="I55" s="68"/>
      <c r="J55" s="61"/>
      <c r="K55" s="69"/>
      <c r="L55" s="66" t="s">
        <v>66</v>
      </c>
      <c r="M55" s="67"/>
      <c r="N55" s="68"/>
      <c r="O55" s="66" t="s">
        <v>67</v>
      </c>
      <c r="P55" s="67"/>
      <c r="Q55" s="67"/>
      <c r="R55" s="67"/>
      <c r="S55" s="70"/>
    </row>
    <row r="56" spans="1:19" ht="18" customHeight="1">
      <c r="A56" s="71" t="s">
        <v>68</v>
      </c>
      <c r="B56" s="72" t="s">
        <v>69</v>
      </c>
      <c r="C56" s="73"/>
      <c r="D56" s="74" t="s">
        <v>70</v>
      </c>
      <c r="E56" s="72" t="s">
        <v>69</v>
      </c>
      <c r="F56" s="75"/>
      <c r="G56" s="75"/>
      <c r="H56" s="76"/>
      <c r="I56" s="74" t="s">
        <v>70</v>
      </c>
      <c r="J56" s="61"/>
      <c r="K56" s="77" t="s">
        <v>68</v>
      </c>
      <c r="L56" s="72" t="s">
        <v>69</v>
      </c>
      <c r="M56" s="73"/>
      <c r="N56" s="74" t="s">
        <v>70</v>
      </c>
      <c r="O56" s="72" t="s">
        <v>69</v>
      </c>
      <c r="P56" s="75"/>
      <c r="Q56" s="75"/>
      <c r="R56" s="76"/>
      <c r="S56" s="78" t="s">
        <v>70</v>
      </c>
    </row>
    <row r="57" spans="1:19" ht="18" customHeight="1">
      <c r="A57" s="79"/>
      <c r="B57" s="410"/>
      <c r="C57" s="411"/>
      <c r="D57" s="80"/>
      <c r="E57" s="412"/>
      <c r="F57" s="413"/>
      <c r="G57" s="413"/>
      <c r="H57" s="414"/>
      <c r="I57" s="80"/>
      <c r="J57" s="61"/>
      <c r="K57" s="81"/>
      <c r="L57" s="410"/>
      <c r="M57" s="411"/>
      <c r="N57" s="80"/>
      <c r="O57" s="412"/>
      <c r="P57" s="413"/>
      <c r="Q57" s="413"/>
      <c r="R57" s="414"/>
      <c r="S57" s="82"/>
    </row>
    <row r="58" spans="1:19" ht="18" customHeight="1">
      <c r="A58" s="79"/>
      <c r="B58" s="410"/>
      <c r="C58" s="411"/>
      <c r="D58" s="80"/>
      <c r="E58" s="412"/>
      <c r="F58" s="413"/>
      <c r="G58" s="413"/>
      <c r="H58" s="414"/>
      <c r="I58" s="80"/>
      <c r="J58" s="61"/>
      <c r="K58" s="81"/>
      <c r="L58" s="410"/>
      <c r="M58" s="411"/>
      <c r="N58" s="80"/>
      <c r="O58" s="412"/>
      <c r="P58" s="413"/>
      <c r="Q58" s="413"/>
      <c r="R58" s="414"/>
      <c r="S58" s="82"/>
    </row>
    <row r="59" spans="1:19" ht="11.25" customHeigh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5"/>
    </row>
    <row r="60" spans="1:19" ht="3.75" customHeight="1">
      <c r="A60" s="64"/>
      <c r="B60" s="61"/>
      <c r="C60" s="61"/>
      <c r="D60" s="61"/>
      <c r="E60" s="61"/>
      <c r="F60" s="61"/>
      <c r="G60" s="61"/>
      <c r="H60" s="61"/>
      <c r="I60" s="61"/>
      <c r="J60" s="61"/>
      <c r="K60" s="64"/>
      <c r="L60" s="61"/>
      <c r="M60" s="61"/>
      <c r="N60" s="61"/>
      <c r="O60" s="61"/>
      <c r="P60" s="61"/>
      <c r="Q60" s="61"/>
      <c r="R60" s="61"/>
      <c r="S60" s="61"/>
    </row>
    <row r="61" spans="1:19" ht="19.5" customHeight="1">
      <c r="A61" s="396" t="s">
        <v>71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8"/>
    </row>
    <row r="62" spans="1:19" ht="90" customHeight="1">
      <c r="A62" s="399"/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1"/>
    </row>
    <row r="63" spans="1:19" ht="5.0999999999999996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9" ht="15" customHeight="1">
      <c r="A64" s="402" t="s">
        <v>72</v>
      </c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4"/>
    </row>
    <row r="65" spans="1:27" ht="90" customHeight="1">
      <c r="A65" s="405"/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7"/>
    </row>
    <row r="66" spans="1:27" ht="30" customHeight="1">
      <c r="A66" s="408" t="s">
        <v>73</v>
      </c>
      <c r="B66" s="408"/>
      <c r="C66" s="409"/>
      <c r="D66" s="409"/>
      <c r="E66" s="409"/>
      <c r="F66" s="409"/>
      <c r="G66" s="409"/>
      <c r="H66" s="409"/>
      <c r="I66" s="1"/>
      <c r="J66" s="1"/>
      <c r="K66" s="1"/>
      <c r="L66" s="1"/>
      <c r="M66" s="1"/>
      <c r="N66" s="1"/>
      <c r="O66" s="1"/>
      <c r="P66" s="1"/>
      <c r="V66" s="394"/>
      <c r="W66" s="394"/>
      <c r="X66" s="394"/>
      <c r="Y66" s="394"/>
      <c r="Z66" s="394"/>
      <c r="AA66" s="394"/>
    </row>
    <row r="67" spans="1:27" ht="30" customHeight="1">
      <c r="A67" s="86"/>
      <c r="B67" s="86"/>
      <c r="C67" s="87"/>
      <c r="D67" s="87"/>
      <c r="E67" s="87"/>
      <c r="F67" s="87"/>
      <c r="G67" s="87"/>
      <c r="H67" s="87"/>
      <c r="I67" s="1"/>
      <c r="J67" s="1"/>
      <c r="K67" s="1"/>
      <c r="L67" s="1"/>
      <c r="M67" s="1"/>
      <c r="N67" s="1"/>
      <c r="O67" s="1"/>
      <c r="P67" s="1"/>
      <c r="V67" s="88"/>
      <c r="W67" s="89"/>
      <c r="X67" s="89"/>
      <c r="Y67" s="89"/>
      <c r="Z67" s="89"/>
      <c r="AA67" s="89"/>
    </row>
    <row r="68" spans="1:27" ht="11.25" customHeight="1">
      <c r="A68" s="86"/>
      <c r="B68" s="86"/>
      <c r="C68" s="87"/>
      <c r="D68" s="87"/>
      <c r="E68" s="87"/>
      <c r="F68" s="87"/>
      <c r="G68" s="87"/>
      <c r="H68" s="87"/>
      <c r="I68" s="1"/>
      <c r="J68" s="1"/>
      <c r="K68" s="1"/>
      <c r="L68" s="1"/>
      <c r="M68" s="1"/>
      <c r="N68" s="1"/>
      <c r="O68" s="1"/>
      <c r="P68" s="1"/>
      <c r="V68" s="88"/>
      <c r="W68" s="89"/>
      <c r="X68" s="89"/>
      <c r="Y68" s="89"/>
      <c r="Z68" s="89"/>
      <c r="AA68" s="89"/>
    </row>
    <row r="69" spans="1:27" ht="11.25" customHeight="1">
      <c r="A69" s="90" t="s">
        <v>74</v>
      </c>
      <c r="B69" s="90" t="s">
        <v>75</v>
      </c>
      <c r="C69" s="395" t="s">
        <v>76</v>
      </c>
      <c r="D69" s="395"/>
      <c r="E69" s="64"/>
      <c r="F69" s="395" t="s">
        <v>77</v>
      </c>
      <c r="G69" s="395"/>
      <c r="H69" s="395"/>
      <c r="I69" s="91"/>
      <c r="J69" s="1"/>
      <c r="K69" s="1"/>
      <c r="L69" s="1"/>
      <c r="M69" s="1"/>
      <c r="N69" s="1"/>
      <c r="O69" s="1"/>
      <c r="P69" s="1"/>
    </row>
    <row r="70" spans="1:27">
      <c r="A70" s="92">
        <v>25</v>
      </c>
      <c r="B70" s="93" t="s">
        <v>78</v>
      </c>
      <c r="C70" s="94" t="s">
        <v>79</v>
      </c>
      <c r="D70" s="94"/>
      <c r="E70" s="94"/>
      <c r="F70" s="94" t="s">
        <v>80</v>
      </c>
      <c r="G70" s="95"/>
      <c r="H70" s="95"/>
      <c r="I70" s="95"/>
      <c r="J70" s="1"/>
      <c r="K70" s="3" t="s">
        <v>81</v>
      </c>
      <c r="L70" s="96" t="s">
        <v>82</v>
      </c>
      <c r="M70" s="97"/>
      <c r="N70" s="97"/>
      <c r="O70" s="98" t="s">
        <v>83</v>
      </c>
      <c r="P70" s="99"/>
      <c r="V70" s="100"/>
      <c r="W70" s="101"/>
      <c r="X70" s="102"/>
      <c r="Y70" s="103"/>
      <c r="Z70" s="104"/>
      <c r="AA70" s="105"/>
    </row>
    <row r="71" spans="1:27">
      <c r="A71" s="92">
        <v>23</v>
      </c>
      <c r="B71" s="93" t="s">
        <v>84</v>
      </c>
      <c r="C71" s="94" t="s">
        <v>85</v>
      </c>
      <c r="D71" s="94"/>
      <c r="E71" s="94"/>
      <c r="F71" s="94" t="s">
        <v>86</v>
      </c>
      <c r="G71" s="95"/>
      <c r="H71" s="95"/>
      <c r="I71" s="95"/>
      <c r="J71" s="1"/>
      <c r="K71" s="3" t="s">
        <v>58</v>
      </c>
      <c r="L71" s="96" t="s">
        <v>87</v>
      </c>
      <c r="M71" s="97"/>
      <c r="N71" s="97"/>
      <c r="O71" s="98" t="s">
        <v>88</v>
      </c>
      <c r="P71" s="99"/>
      <c r="V71" s="100"/>
      <c r="W71" s="101"/>
      <c r="X71" s="102"/>
      <c r="Y71" s="103"/>
      <c r="Z71" s="104"/>
      <c r="AA71" s="105"/>
    </row>
    <row r="72" spans="1:27">
      <c r="A72" s="92">
        <v>21</v>
      </c>
      <c r="B72" s="93" t="s">
        <v>89</v>
      </c>
      <c r="C72" s="94" t="s">
        <v>90</v>
      </c>
      <c r="D72" s="94"/>
      <c r="E72" s="94"/>
      <c r="F72" s="94" t="s">
        <v>91</v>
      </c>
      <c r="G72" s="95"/>
      <c r="H72" s="95"/>
      <c r="I72" s="95"/>
      <c r="J72" s="1"/>
      <c r="K72" s="3" t="s">
        <v>92</v>
      </c>
      <c r="L72" s="96" t="s">
        <v>93</v>
      </c>
      <c r="M72" s="97"/>
      <c r="N72" s="97"/>
      <c r="O72" s="98" t="s">
        <v>94</v>
      </c>
      <c r="P72" s="99"/>
      <c r="V72" s="100"/>
      <c r="W72" s="101"/>
      <c r="X72" s="102"/>
      <c r="Y72" s="103"/>
      <c r="Z72" s="104"/>
      <c r="AA72" s="105"/>
    </row>
    <row r="73" spans="1:27">
      <c r="A73" s="92">
        <v>19</v>
      </c>
      <c r="B73" s="93" t="s">
        <v>95</v>
      </c>
      <c r="C73" s="94" t="s">
        <v>96</v>
      </c>
      <c r="D73" s="94"/>
      <c r="E73" s="94"/>
      <c r="F73" s="94" t="s">
        <v>97</v>
      </c>
      <c r="G73" s="95"/>
      <c r="H73" s="95"/>
      <c r="I73" s="95"/>
      <c r="J73" s="1"/>
      <c r="K73" s="3" t="s">
        <v>98</v>
      </c>
      <c r="L73" s="96" t="s">
        <v>99</v>
      </c>
      <c r="M73" s="97"/>
      <c r="N73" s="97"/>
      <c r="O73" s="98" t="s">
        <v>100</v>
      </c>
      <c r="P73" s="99"/>
      <c r="V73" s="100"/>
      <c r="W73" s="101"/>
      <c r="X73" s="102"/>
      <c r="Y73" s="103"/>
      <c r="Z73" s="104"/>
      <c r="AA73" s="105"/>
    </row>
    <row r="74" spans="1:27">
      <c r="A74" s="92">
        <v>17</v>
      </c>
      <c r="B74" s="93" t="s">
        <v>101</v>
      </c>
      <c r="C74" s="94" t="s">
        <v>102</v>
      </c>
      <c r="D74" s="94"/>
      <c r="E74" s="94"/>
      <c r="F74" s="94" t="s">
        <v>103</v>
      </c>
      <c r="G74" s="95"/>
      <c r="H74" s="95"/>
      <c r="I74" s="95"/>
      <c r="J74" s="1"/>
      <c r="K74" s="3" t="s">
        <v>104</v>
      </c>
      <c r="L74" s="96" t="s">
        <v>8</v>
      </c>
      <c r="M74" s="97"/>
      <c r="N74" s="97"/>
      <c r="O74" s="98" t="s">
        <v>105</v>
      </c>
      <c r="P74" s="99"/>
      <c r="V74" s="100"/>
      <c r="W74" s="101"/>
      <c r="X74" s="102"/>
      <c r="Y74" s="103"/>
      <c r="Z74" s="104"/>
      <c r="AA74" s="105"/>
    </row>
    <row r="75" spans="1:27">
      <c r="A75" s="92">
        <v>15</v>
      </c>
      <c r="B75" s="93" t="s">
        <v>106</v>
      </c>
      <c r="C75" s="94" t="s">
        <v>48</v>
      </c>
      <c r="D75" s="94"/>
      <c r="E75" s="94"/>
      <c r="F75" s="94" t="s">
        <v>107</v>
      </c>
      <c r="G75" s="95"/>
      <c r="H75" s="95"/>
      <c r="I75" s="95"/>
      <c r="J75" s="1"/>
      <c r="K75" s="3" t="s">
        <v>108</v>
      </c>
      <c r="L75" s="98" t="s">
        <v>109</v>
      </c>
      <c r="M75" s="97"/>
      <c r="N75" s="97"/>
      <c r="O75" s="98" t="s">
        <v>110</v>
      </c>
      <c r="P75" s="99"/>
      <c r="V75" s="100"/>
      <c r="W75" s="101"/>
      <c r="X75" s="102"/>
      <c r="Y75" s="103"/>
      <c r="Z75" s="104"/>
      <c r="AA75" s="105"/>
    </row>
    <row r="76" spans="1:27">
      <c r="A76" s="92">
        <v>14</v>
      </c>
      <c r="B76" s="93" t="s">
        <v>111</v>
      </c>
      <c r="C76" s="94" t="s">
        <v>112</v>
      </c>
      <c r="D76" s="94"/>
      <c r="E76" s="94"/>
      <c r="F76" s="93" t="s">
        <v>113</v>
      </c>
      <c r="G76" s="95"/>
      <c r="H76" s="95"/>
      <c r="I76" s="95"/>
      <c r="J76" s="1"/>
      <c r="K76" s="3" t="s">
        <v>114</v>
      </c>
      <c r="L76" s="96" t="s">
        <v>115</v>
      </c>
      <c r="M76" s="97"/>
      <c r="N76" s="97"/>
      <c r="O76" s="98" t="s">
        <v>116</v>
      </c>
      <c r="P76" s="99"/>
      <c r="V76" s="100"/>
      <c r="W76" s="101"/>
      <c r="X76" s="102"/>
      <c r="Y76" s="103"/>
      <c r="Z76" s="104"/>
      <c r="AA76" s="105"/>
    </row>
    <row r="77" spans="1:27">
      <c r="A77" s="92">
        <v>13</v>
      </c>
      <c r="B77" s="93" t="s">
        <v>117</v>
      </c>
      <c r="C77" s="94" t="s">
        <v>118</v>
      </c>
      <c r="D77" s="94"/>
      <c r="E77" s="94"/>
      <c r="F77" s="94" t="s">
        <v>119</v>
      </c>
      <c r="G77" s="95"/>
      <c r="H77" s="95"/>
      <c r="I77" s="95"/>
      <c r="J77" s="1"/>
      <c r="K77" s="3" t="s">
        <v>120</v>
      </c>
      <c r="L77" s="98" t="s">
        <v>121</v>
      </c>
      <c r="M77" s="97"/>
      <c r="N77" s="97"/>
      <c r="O77" s="98" t="s">
        <v>122</v>
      </c>
      <c r="P77" s="99"/>
      <c r="V77" s="100"/>
      <c r="W77" s="101"/>
      <c r="X77" s="102"/>
      <c r="Y77" s="103"/>
      <c r="Z77" s="104"/>
      <c r="AA77" s="105"/>
    </row>
    <row r="78" spans="1:27">
      <c r="A78" s="92">
        <v>11</v>
      </c>
      <c r="B78" s="93" t="s">
        <v>123</v>
      </c>
      <c r="C78" s="94" t="s">
        <v>124</v>
      </c>
      <c r="D78" s="106"/>
      <c r="E78" s="106"/>
      <c r="F78" s="94" t="s">
        <v>125</v>
      </c>
      <c r="G78" s="95"/>
      <c r="H78" s="95"/>
      <c r="I78" s="95"/>
      <c r="J78" s="1"/>
      <c r="K78" s="3" t="s">
        <v>126</v>
      </c>
      <c r="L78" s="96" t="s">
        <v>127</v>
      </c>
      <c r="M78" s="97"/>
      <c r="N78" s="97"/>
      <c r="O78" s="98" t="s">
        <v>3</v>
      </c>
      <c r="P78" s="99"/>
      <c r="V78" s="100"/>
      <c r="W78" s="101"/>
      <c r="X78" s="102"/>
      <c r="Y78" s="103"/>
      <c r="Z78" s="104"/>
      <c r="AA78" s="105"/>
    </row>
    <row r="79" spans="1:27">
      <c r="A79" s="92">
        <v>9</v>
      </c>
      <c r="B79" s="93" t="s">
        <v>128</v>
      </c>
      <c r="C79" s="94" t="s">
        <v>129</v>
      </c>
      <c r="D79" s="94"/>
      <c r="E79" s="94"/>
      <c r="F79" s="93" t="s">
        <v>130</v>
      </c>
      <c r="G79" s="95"/>
      <c r="H79" s="95"/>
      <c r="I79" s="95"/>
      <c r="J79" s="1"/>
      <c r="K79" s="3" t="s">
        <v>131</v>
      </c>
      <c r="L79" s="96" t="s">
        <v>132</v>
      </c>
      <c r="M79" s="97"/>
      <c r="N79" s="97"/>
      <c r="O79" s="98" t="s">
        <v>133</v>
      </c>
      <c r="P79" s="99"/>
      <c r="V79" s="100"/>
      <c r="W79" s="101"/>
      <c r="X79" s="102"/>
      <c r="Y79" s="103"/>
      <c r="Z79" s="104"/>
      <c r="AA79" s="105"/>
    </row>
    <row r="80" spans="1:27">
      <c r="A80" s="92">
        <v>7</v>
      </c>
      <c r="B80" s="93" t="s">
        <v>134</v>
      </c>
      <c r="C80" s="94" t="s">
        <v>135</v>
      </c>
      <c r="D80" s="106"/>
      <c r="E80" s="106"/>
      <c r="F80" s="94" t="s">
        <v>136</v>
      </c>
      <c r="G80" s="95"/>
      <c r="H80" s="95"/>
      <c r="I80" s="95"/>
      <c r="J80" s="1"/>
      <c r="K80" s="3" t="s">
        <v>137</v>
      </c>
      <c r="L80" s="98" t="s">
        <v>6</v>
      </c>
      <c r="M80" s="97"/>
      <c r="N80" s="97"/>
      <c r="O80" s="98" t="s">
        <v>138</v>
      </c>
      <c r="P80" s="99"/>
      <c r="V80" s="100"/>
      <c r="W80" s="101"/>
      <c r="X80" s="102"/>
      <c r="Y80" s="104"/>
      <c r="Z80" s="104"/>
      <c r="AA80" s="105"/>
    </row>
    <row r="81" spans="1:27">
      <c r="A81" s="92">
        <v>5</v>
      </c>
      <c r="B81" s="93" t="s">
        <v>139</v>
      </c>
      <c r="C81" s="94" t="s">
        <v>140</v>
      </c>
      <c r="D81" s="94"/>
      <c r="E81" s="94"/>
      <c r="F81" s="94" t="s">
        <v>141</v>
      </c>
      <c r="G81" s="95"/>
      <c r="H81" s="95"/>
      <c r="I81" s="95"/>
      <c r="J81" s="1"/>
      <c r="K81" s="3" t="s">
        <v>142</v>
      </c>
      <c r="L81" s="98" t="s">
        <v>143</v>
      </c>
      <c r="M81" s="97"/>
      <c r="N81" s="97"/>
      <c r="O81" s="98" t="s">
        <v>144</v>
      </c>
      <c r="P81" s="99"/>
      <c r="V81" s="100"/>
      <c r="W81" s="101"/>
      <c r="X81" s="102"/>
      <c r="Y81" s="104"/>
      <c r="Z81" s="104"/>
      <c r="AA81" s="105"/>
    </row>
    <row r="82" spans="1:27">
      <c r="A82" s="92">
        <v>3</v>
      </c>
      <c r="B82" s="93" t="s">
        <v>145</v>
      </c>
      <c r="C82" s="94" t="s">
        <v>146</v>
      </c>
      <c r="D82" s="94"/>
      <c r="E82" s="94"/>
      <c r="F82" s="94" t="s">
        <v>147</v>
      </c>
      <c r="G82" s="95"/>
      <c r="H82" s="95"/>
      <c r="I82" s="95"/>
      <c r="J82" s="1"/>
      <c r="K82" s="3" t="s">
        <v>148</v>
      </c>
      <c r="L82" s="96" t="s">
        <v>149</v>
      </c>
      <c r="M82" s="97"/>
      <c r="N82" s="97"/>
      <c r="O82" s="98" t="s">
        <v>150</v>
      </c>
      <c r="P82" s="99"/>
      <c r="V82" s="100"/>
      <c r="W82" s="101"/>
      <c r="X82" s="102"/>
      <c r="Y82" s="103"/>
      <c r="Z82" s="104"/>
      <c r="AA82" s="105"/>
    </row>
    <row r="83" spans="1:27">
      <c r="A83" s="93"/>
      <c r="B83" s="93" t="s">
        <v>151</v>
      </c>
      <c r="C83" s="94" t="s">
        <v>50</v>
      </c>
      <c r="D83" s="106"/>
      <c r="E83" s="106"/>
      <c r="F83" s="94" t="s">
        <v>152</v>
      </c>
      <c r="G83" s="95"/>
      <c r="H83" s="95"/>
      <c r="I83" s="95"/>
      <c r="J83" s="1"/>
      <c r="K83" s="3" t="s">
        <v>153</v>
      </c>
      <c r="L83" s="96" t="s">
        <v>154</v>
      </c>
      <c r="M83" s="97"/>
      <c r="N83" s="97"/>
      <c r="O83" s="98"/>
      <c r="P83" s="99"/>
      <c r="V83" s="100"/>
      <c r="W83" s="101"/>
      <c r="X83" s="102"/>
      <c r="Y83" s="103"/>
      <c r="Z83" s="104"/>
      <c r="AA83" s="105"/>
    </row>
    <row r="84" spans="1:27">
      <c r="A84" s="1"/>
      <c r="B84" s="1"/>
      <c r="C84" s="1"/>
      <c r="D84" s="1"/>
      <c r="E84" s="1"/>
      <c r="F84" s="95"/>
      <c r="G84" s="95"/>
      <c r="H84" s="95"/>
      <c r="I84" s="95"/>
      <c r="J84" s="1"/>
      <c r="K84" s="3" t="s">
        <v>155</v>
      </c>
      <c r="L84" s="98"/>
      <c r="M84" s="97"/>
      <c r="N84" s="97"/>
      <c r="O84" s="98"/>
      <c r="P84" s="99"/>
      <c r="V84" s="100"/>
      <c r="W84" s="101"/>
      <c r="X84" s="102"/>
      <c r="Y84" s="107"/>
      <c r="Z84" s="104"/>
      <c r="AA84" s="105"/>
    </row>
    <row r="85" spans="1:27">
      <c r="A85" s="1"/>
      <c r="B85" s="1"/>
      <c r="C85" s="1"/>
      <c r="D85" s="1"/>
      <c r="E85" s="1"/>
      <c r="F85" s="95"/>
      <c r="G85" s="95"/>
      <c r="H85" s="95"/>
      <c r="I85" s="95"/>
      <c r="J85" s="1"/>
      <c r="K85" s="3" t="s">
        <v>156</v>
      </c>
      <c r="L85" s="98"/>
      <c r="M85" s="97"/>
      <c r="N85" s="97"/>
      <c r="O85" s="98"/>
      <c r="P85" s="99"/>
      <c r="V85" s="100"/>
      <c r="W85" s="101"/>
      <c r="X85" s="102"/>
      <c r="Y85" s="103"/>
      <c r="Z85" s="104"/>
      <c r="AA85" s="105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3" t="s">
        <v>61</v>
      </c>
      <c r="L86" s="108"/>
      <c r="M86" s="108"/>
      <c r="N86" s="108"/>
      <c r="O86" s="109"/>
      <c r="P86" s="109"/>
      <c r="V86" s="100"/>
      <c r="W86" s="101"/>
      <c r="X86" s="102"/>
      <c r="Y86" s="103"/>
      <c r="Z86" s="104"/>
      <c r="AA86" s="105"/>
    </row>
    <row r="87" spans="1:27">
      <c r="A87" s="1"/>
      <c r="B87" s="110" t="s">
        <v>157</v>
      </c>
      <c r="C87" s="1" t="s">
        <v>158</v>
      </c>
      <c r="D87" s="1"/>
      <c r="E87" s="1"/>
      <c r="F87" s="95" t="s">
        <v>159</v>
      </c>
      <c r="G87" s="95"/>
      <c r="H87" s="95"/>
      <c r="I87" s="95"/>
      <c r="J87" s="1"/>
      <c r="K87" s="3" t="s">
        <v>160</v>
      </c>
      <c r="L87" s="108"/>
      <c r="M87" s="108"/>
      <c r="N87" s="108"/>
      <c r="O87" s="109"/>
      <c r="P87" s="109"/>
      <c r="V87" s="100"/>
      <c r="W87" s="101"/>
      <c r="X87" s="102"/>
      <c r="Y87" s="103"/>
      <c r="Z87" s="104"/>
      <c r="AA87" s="105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3" t="s">
        <v>161</v>
      </c>
      <c r="L88" s="108"/>
      <c r="M88" s="108"/>
      <c r="N88" s="108"/>
      <c r="O88" s="109"/>
      <c r="P88" s="109"/>
      <c r="V88" s="100"/>
      <c r="W88" s="101"/>
      <c r="X88" s="102"/>
      <c r="Y88" s="103"/>
      <c r="Z88" s="104"/>
      <c r="AA88" s="105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3" t="s">
        <v>162</v>
      </c>
      <c r="L89" s="108"/>
      <c r="M89" s="108"/>
      <c r="N89" s="108"/>
      <c r="O89" s="109"/>
      <c r="P89" s="109"/>
      <c r="V89" s="100"/>
      <c r="W89" s="101"/>
      <c r="X89" s="102"/>
      <c r="Y89" s="104"/>
      <c r="Z89" s="104"/>
      <c r="AA89" s="105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3" t="s">
        <v>163</v>
      </c>
      <c r="L90" s="108"/>
      <c r="M90" s="108"/>
      <c r="N90" s="108"/>
      <c r="O90" s="109"/>
      <c r="P90" s="109"/>
      <c r="V90" s="100"/>
      <c r="W90" s="101"/>
      <c r="X90" s="102"/>
      <c r="Y90" s="104"/>
      <c r="Z90" s="104"/>
      <c r="AA90" s="105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3" t="s">
        <v>164</v>
      </c>
      <c r="L91" s="108"/>
      <c r="M91" s="108"/>
      <c r="N91" s="108"/>
      <c r="O91" s="109"/>
      <c r="P91" s="109"/>
      <c r="V91" s="100"/>
      <c r="W91" s="101"/>
      <c r="X91" s="102"/>
      <c r="Y91" s="107"/>
      <c r="Z91" s="104"/>
      <c r="AA91" s="105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3" t="s">
        <v>165</v>
      </c>
      <c r="L92" s="108"/>
      <c r="M92" s="108"/>
      <c r="N92" s="108"/>
      <c r="O92" s="108"/>
      <c r="P92" s="108"/>
      <c r="V92" s="100"/>
      <c r="W92" s="101"/>
      <c r="X92" s="102"/>
      <c r="Y92" s="103"/>
      <c r="Z92" s="104"/>
      <c r="AA92" s="105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3" t="s">
        <v>166</v>
      </c>
      <c r="L93" s="108"/>
      <c r="M93" s="108"/>
      <c r="N93" s="108"/>
      <c r="O93" s="108"/>
      <c r="P93" s="108"/>
      <c r="V93" s="100"/>
      <c r="W93" s="101"/>
      <c r="X93" s="102"/>
      <c r="Y93" s="103"/>
      <c r="Z93" s="104"/>
      <c r="AA93" s="105"/>
    </row>
    <row r="94" spans="1:27">
      <c r="A94" s="1"/>
      <c r="I94" s="111"/>
      <c r="J94" s="111"/>
      <c r="K94" s="112" t="s">
        <v>167</v>
      </c>
      <c r="L94" s="113"/>
      <c r="M94" s="113"/>
      <c r="N94" s="113"/>
      <c r="O94" s="111"/>
      <c r="P94" s="1"/>
      <c r="V94" s="100"/>
      <c r="W94" s="101"/>
      <c r="X94" s="102"/>
      <c r="Y94" s="103"/>
      <c r="Z94" s="104"/>
      <c r="AA94" s="105"/>
    </row>
    <row r="95" spans="1:27" ht="12.75" customHeight="1">
      <c r="A95" s="114"/>
      <c r="I95" s="115"/>
      <c r="J95" s="115"/>
      <c r="K95" s="112" t="s">
        <v>168</v>
      </c>
      <c r="L95" s="116"/>
      <c r="M95" s="113"/>
      <c r="N95" s="113"/>
      <c r="O95" s="111"/>
      <c r="P95" s="1"/>
      <c r="V95" s="100"/>
      <c r="W95" s="101"/>
      <c r="X95" s="102"/>
      <c r="Y95" s="103"/>
      <c r="Z95" s="104"/>
      <c r="AA95" s="105"/>
    </row>
    <row r="96" spans="1:27" ht="14.25" customHeight="1">
      <c r="A96" s="117"/>
      <c r="I96" s="391"/>
      <c r="J96" s="391"/>
      <c r="K96" s="391"/>
      <c r="L96" s="391"/>
      <c r="M96" s="393"/>
      <c r="N96" s="393"/>
      <c r="O96" s="1"/>
      <c r="P96" s="1"/>
      <c r="V96" s="118"/>
      <c r="W96" s="101"/>
      <c r="X96" s="102"/>
      <c r="Y96" s="104"/>
      <c r="Z96" s="118"/>
    </row>
    <row r="97" spans="1:26" ht="14.25" customHeight="1">
      <c r="A97" s="119"/>
      <c r="I97" s="391"/>
      <c r="J97" s="391"/>
      <c r="K97" s="391"/>
      <c r="L97" s="391"/>
      <c r="M97" s="393"/>
      <c r="N97" s="393"/>
      <c r="O97" s="1"/>
      <c r="P97" s="1"/>
      <c r="V97" s="118"/>
      <c r="W97" s="101"/>
      <c r="X97" s="102"/>
      <c r="Y97" s="104"/>
      <c r="Z97" s="118"/>
    </row>
    <row r="98" spans="1:26" ht="14.25" customHeight="1">
      <c r="A98" s="119"/>
      <c r="I98" s="391"/>
      <c r="J98" s="391"/>
      <c r="K98" s="391"/>
      <c r="L98" s="391"/>
      <c r="M98" s="393"/>
      <c r="N98" s="393"/>
      <c r="O98" s="1"/>
      <c r="P98" s="1"/>
      <c r="V98" s="118"/>
      <c r="W98" s="101"/>
      <c r="X98" s="102"/>
      <c r="Y98" s="104"/>
      <c r="Z98" s="118"/>
    </row>
    <row r="99" spans="1:26" ht="14.25" customHeight="1">
      <c r="A99" s="120"/>
      <c r="I99" s="391"/>
      <c r="J99" s="391"/>
      <c r="K99" s="391"/>
      <c r="L99" s="391"/>
      <c r="M99" s="393"/>
      <c r="N99" s="393"/>
      <c r="O99" s="1"/>
      <c r="P99" s="1"/>
      <c r="V99" s="118"/>
      <c r="W99" s="101"/>
      <c r="X99" s="102"/>
      <c r="Y99" s="104"/>
      <c r="Z99" s="118"/>
    </row>
    <row r="100" spans="1:26" ht="14.25" customHeight="1">
      <c r="A100" s="119"/>
      <c r="I100" s="391"/>
      <c r="J100" s="391"/>
      <c r="K100" s="391"/>
      <c r="L100" s="391"/>
      <c r="M100" s="393"/>
      <c r="N100" s="393"/>
      <c r="O100" s="1"/>
      <c r="P100" s="1"/>
      <c r="V100" s="118"/>
      <c r="W100" s="101"/>
      <c r="X100" s="102"/>
      <c r="Y100" s="104"/>
      <c r="Z100" s="118"/>
    </row>
    <row r="101" spans="1:26" ht="14.25" customHeight="1">
      <c r="A101" s="119"/>
      <c r="I101" s="391"/>
      <c r="J101" s="391"/>
      <c r="K101" s="391"/>
      <c r="L101" s="391"/>
      <c r="M101" s="393"/>
      <c r="N101" s="393"/>
      <c r="O101" s="1"/>
      <c r="P101" s="1"/>
      <c r="V101" s="118"/>
      <c r="W101" s="101"/>
      <c r="X101" s="102"/>
      <c r="Y101" s="104"/>
      <c r="Z101" s="118"/>
    </row>
    <row r="102" spans="1:26" ht="14.25" customHeight="1">
      <c r="A102" s="119"/>
      <c r="I102" s="391"/>
      <c r="J102" s="391"/>
      <c r="K102" s="391"/>
      <c r="L102" s="391"/>
      <c r="M102" s="393"/>
      <c r="N102" s="393"/>
      <c r="O102" s="1"/>
      <c r="P102" s="1"/>
      <c r="V102" s="118"/>
      <c r="W102" s="101"/>
      <c r="X102" s="102"/>
      <c r="Y102" s="104"/>
      <c r="Z102" s="118"/>
    </row>
    <row r="103" spans="1:26" ht="14.25" customHeight="1">
      <c r="A103" s="119"/>
      <c r="I103" s="391"/>
      <c r="J103" s="391"/>
      <c r="K103" s="391"/>
      <c r="L103" s="391"/>
      <c r="M103" s="393"/>
      <c r="N103" s="393"/>
      <c r="O103" s="1"/>
      <c r="P103" s="1"/>
      <c r="V103" s="118"/>
      <c r="W103" s="101"/>
      <c r="X103" s="102"/>
      <c r="Y103" s="104"/>
      <c r="Z103" s="118"/>
    </row>
    <row r="104" spans="1:26" ht="14.25" customHeight="1">
      <c r="A104" s="119"/>
      <c r="I104" s="391"/>
      <c r="J104" s="391"/>
      <c r="K104" s="391"/>
      <c r="L104" s="391"/>
      <c r="M104" s="393"/>
      <c r="N104" s="393"/>
      <c r="O104" s="1"/>
      <c r="P104" s="1"/>
      <c r="V104" s="118"/>
      <c r="W104" s="101"/>
      <c r="X104" s="102"/>
      <c r="Y104" s="104"/>
      <c r="Z104" s="118"/>
    </row>
    <row r="105" spans="1:26" ht="14.25" customHeight="1">
      <c r="A105" s="119"/>
      <c r="I105" s="391"/>
      <c r="J105" s="391"/>
      <c r="K105" s="391"/>
      <c r="L105" s="391"/>
      <c r="M105" s="393"/>
      <c r="N105" s="393"/>
      <c r="O105" s="1"/>
      <c r="P105" s="1"/>
      <c r="V105" s="118"/>
      <c r="W105" s="101"/>
      <c r="X105" s="102"/>
      <c r="Y105" s="104"/>
      <c r="Z105" s="118"/>
    </row>
    <row r="106" spans="1:26" ht="14.25" customHeight="1">
      <c r="A106" s="119"/>
      <c r="I106" s="391"/>
      <c r="J106" s="391"/>
      <c r="K106" s="391"/>
      <c r="L106" s="391"/>
      <c r="M106" s="393"/>
      <c r="N106" s="393"/>
      <c r="O106" s="1"/>
      <c r="P106" s="1"/>
      <c r="V106" s="118"/>
      <c r="W106" s="101"/>
      <c r="X106" s="102"/>
      <c r="Y106" s="104"/>
      <c r="Z106" s="118"/>
    </row>
    <row r="107" spans="1:26" ht="14.25" customHeight="1">
      <c r="A107" s="119"/>
      <c r="I107" s="391"/>
      <c r="J107" s="391"/>
      <c r="K107" s="391"/>
      <c r="L107" s="391"/>
      <c r="M107" s="393"/>
      <c r="N107" s="393"/>
      <c r="O107" s="1"/>
      <c r="P107" s="1"/>
      <c r="V107" s="118"/>
      <c r="W107" s="101"/>
      <c r="X107" s="102"/>
      <c r="Y107" s="104"/>
      <c r="Z107" s="118"/>
    </row>
    <row r="108" spans="1:26" ht="14.25" customHeight="1">
      <c r="A108" s="119"/>
      <c r="I108" s="391"/>
      <c r="J108" s="391"/>
      <c r="K108" s="391"/>
      <c r="L108" s="391"/>
      <c r="M108" s="393"/>
      <c r="N108" s="393"/>
      <c r="O108" s="1"/>
      <c r="P108" s="1"/>
      <c r="V108" s="118"/>
      <c r="W108" s="101"/>
      <c r="X108" s="102"/>
      <c r="Y108" s="104"/>
      <c r="Z108" s="118"/>
    </row>
    <row r="109" spans="1:26" ht="14.25" customHeight="1">
      <c r="A109" s="119"/>
      <c r="I109" s="391"/>
      <c r="J109" s="391"/>
      <c r="K109" s="391"/>
      <c r="L109" s="391"/>
      <c r="M109" s="393"/>
      <c r="N109" s="393"/>
      <c r="O109" s="1"/>
      <c r="P109" s="1"/>
      <c r="V109" s="118"/>
      <c r="W109" s="101"/>
      <c r="X109" s="102"/>
      <c r="Y109" s="104"/>
      <c r="Z109" s="118"/>
    </row>
    <row r="110" spans="1:26" ht="14.25" customHeight="1">
      <c r="A110" s="119"/>
      <c r="I110" s="391"/>
      <c r="J110" s="391"/>
      <c r="K110" s="391"/>
      <c r="L110" s="391"/>
      <c r="M110" s="393"/>
      <c r="N110" s="393"/>
      <c r="O110" s="1"/>
      <c r="P110" s="1"/>
      <c r="V110" s="118"/>
      <c r="W110" s="101"/>
      <c r="X110" s="102"/>
      <c r="Y110" s="104"/>
      <c r="Z110" s="118"/>
    </row>
    <row r="111" spans="1:26" ht="14.25" customHeight="1">
      <c r="A111" s="119"/>
      <c r="I111" s="391"/>
      <c r="J111" s="391"/>
      <c r="K111" s="391"/>
      <c r="L111" s="391"/>
      <c r="M111" s="393"/>
      <c r="N111" s="393"/>
      <c r="O111" s="1"/>
      <c r="P111" s="1"/>
      <c r="V111" s="118"/>
      <c r="W111" s="101"/>
      <c r="X111" s="102"/>
      <c r="Y111" s="104"/>
      <c r="Z111" s="118"/>
    </row>
    <row r="112" spans="1:26" ht="14.25" customHeight="1">
      <c r="A112" s="119"/>
      <c r="I112" s="391"/>
      <c r="J112" s="391"/>
      <c r="K112" s="391"/>
      <c r="L112" s="391"/>
      <c r="M112" s="393"/>
      <c r="N112" s="393"/>
      <c r="O112" s="1"/>
      <c r="P112" s="1"/>
      <c r="V112" s="118"/>
      <c r="W112" s="101"/>
      <c r="X112" s="102"/>
      <c r="Y112" s="104"/>
      <c r="Z112" s="118"/>
    </row>
    <row r="113" spans="1:26" ht="14.25" customHeight="1">
      <c r="A113" s="119"/>
      <c r="I113" s="391"/>
      <c r="J113" s="391"/>
      <c r="K113" s="391"/>
      <c r="L113" s="391"/>
      <c r="M113" s="393"/>
      <c r="N113" s="393"/>
      <c r="O113" s="1"/>
      <c r="P113" s="1"/>
      <c r="V113" s="118"/>
      <c r="W113" s="101"/>
      <c r="X113" s="102"/>
      <c r="Y113" s="104"/>
      <c r="Z113" s="118"/>
    </row>
    <row r="114" spans="1:26" ht="14.25" customHeight="1">
      <c r="A114" s="120"/>
      <c r="I114" s="391"/>
      <c r="J114" s="391"/>
      <c r="K114" s="391"/>
      <c r="L114" s="391"/>
      <c r="M114" s="393"/>
      <c r="N114" s="393"/>
      <c r="O114" s="1"/>
      <c r="P114" s="1"/>
      <c r="V114" s="118"/>
      <c r="W114" s="101"/>
      <c r="X114" s="102"/>
      <c r="Y114" s="104"/>
      <c r="Z114" s="118"/>
    </row>
    <row r="115" spans="1:26" ht="14.25" customHeight="1">
      <c r="A115" s="120"/>
      <c r="I115" s="391"/>
      <c r="J115" s="391"/>
      <c r="K115" s="391"/>
      <c r="L115" s="391"/>
      <c r="M115" s="393"/>
      <c r="N115" s="393"/>
      <c r="O115" s="1"/>
      <c r="P115" s="1"/>
      <c r="V115" s="118"/>
      <c r="W115" s="101"/>
      <c r="X115" s="102"/>
      <c r="Y115" s="104"/>
      <c r="Z115" s="118"/>
    </row>
    <row r="116" spans="1:26" ht="14.25" customHeight="1">
      <c r="A116" s="121"/>
      <c r="I116" s="391"/>
      <c r="J116" s="391"/>
      <c r="K116" s="391"/>
      <c r="L116" s="391"/>
      <c r="M116" s="393"/>
      <c r="N116" s="393"/>
      <c r="O116" s="1"/>
      <c r="P116" s="1"/>
      <c r="V116" s="118"/>
      <c r="W116" s="101"/>
      <c r="X116" s="102"/>
      <c r="Y116" s="104"/>
      <c r="Z116" s="118"/>
    </row>
    <row r="117" spans="1:26" ht="14.25" customHeight="1">
      <c r="A117" s="121"/>
      <c r="I117" s="391"/>
      <c r="J117" s="391"/>
      <c r="K117" s="391"/>
      <c r="L117" s="391"/>
      <c r="M117" s="393"/>
      <c r="N117" s="393"/>
      <c r="O117" s="1"/>
      <c r="P117" s="1"/>
      <c r="V117" s="118"/>
      <c r="W117" s="101"/>
      <c r="X117" s="102"/>
      <c r="Y117" s="104"/>
      <c r="Z117" s="118"/>
    </row>
    <row r="118" spans="1:26" ht="14.25" customHeight="1">
      <c r="A118" s="121"/>
      <c r="I118" s="391"/>
      <c r="J118" s="391"/>
      <c r="K118" s="391"/>
      <c r="L118" s="391"/>
      <c r="M118" s="393"/>
      <c r="N118" s="393"/>
      <c r="O118" s="1"/>
      <c r="P118" s="1"/>
      <c r="V118" s="118"/>
      <c r="W118" s="101"/>
      <c r="X118" s="102"/>
      <c r="Y118" s="104"/>
      <c r="Z118" s="118"/>
    </row>
    <row r="119" spans="1:26" ht="14.25" customHeight="1">
      <c r="A119" s="121"/>
      <c r="I119" s="391"/>
      <c r="J119" s="391"/>
      <c r="K119" s="391"/>
      <c r="L119" s="391"/>
      <c r="M119" s="393"/>
      <c r="N119" s="393"/>
      <c r="O119" s="1"/>
      <c r="P119" s="1"/>
      <c r="V119" s="118"/>
      <c r="W119" s="101"/>
      <c r="X119" s="102"/>
      <c r="Y119" s="104"/>
      <c r="Z119" s="118"/>
    </row>
    <row r="120" spans="1:26" ht="14.25" customHeight="1">
      <c r="A120" s="121"/>
      <c r="I120" s="391"/>
      <c r="J120" s="391"/>
      <c r="K120" s="391"/>
      <c r="L120" s="391"/>
      <c r="M120" s="393"/>
      <c r="N120" s="393"/>
      <c r="O120" s="1"/>
      <c r="P120" s="1"/>
      <c r="V120" s="118"/>
      <c r="W120" s="101"/>
      <c r="X120" s="102"/>
      <c r="Y120" s="104"/>
      <c r="Z120" s="118"/>
    </row>
    <row r="121" spans="1:26" ht="14.25" customHeight="1">
      <c r="A121" s="121"/>
      <c r="I121" s="391"/>
      <c r="J121" s="391"/>
      <c r="K121" s="391"/>
      <c r="L121" s="391"/>
      <c r="M121" s="393"/>
      <c r="N121" s="393"/>
      <c r="O121" s="1"/>
      <c r="P121" s="1"/>
      <c r="V121" s="118"/>
      <c r="W121" s="101"/>
      <c r="X121" s="102"/>
      <c r="Y121" s="104"/>
      <c r="Z121" s="118"/>
    </row>
    <row r="122" spans="1:26" ht="14.25" customHeight="1">
      <c r="A122" s="121"/>
      <c r="I122" s="391"/>
      <c r="J122" s="391"/>
      <c r="K122" s="391"/>
      <c r="L122" s="391"/>
      <c r="M122" s="393"/>
      <c r="N122" s="393"/>
      <c r="O122" s="1"/>
      <c r="P122" s="1"/>
      <c r="V122" s="118"/>
      <c r="W122" s="101"/>
      <c r="X122" s="102"/>
      <c r="Y122" s="104"/>
      <c r="Z122" s="118"/>
    </row>
    <row r="123" spans="1:26" ht="14.25" customHeight="1">
      <c r="A123" s="121"/>
      <c r="I123" s="391"/>
      <c r="J123" s="391"/>
      <c r="K123" s="391"/>
      <c r="L123" s="391"/>
      <c r="M123" s="393"/>
      <c r="N123" s="393"/>
      <c r="O123" s="1"/>
      <c r="P123" s="1"/>
      <c r="V123" s="118"/>
      <c r="W123" s="118"/>
      <c r="X123" s="118"/>
      <c r="Y123" s="118"/>
      <c r="Z123" s="118"/>
    </row>
    <row r="124" spans="1:26" ht="14.25" customHeight="1">
      <c r="A124" s="121"/>
      <c r="I124" s="391"/>
      <c r="J124" s="391"/>
      <c r="K124" s="391"/>
      <c r="L124" s="391"/>
      <c r="M124" s="393"/>
      <c r="N124" s="393"/>
      <c r="O124" s="1"/>
      <c r="P124" s="1"/>
    </row>
    <row r="125" spans="1:26" ht="14.25" customHeight="1">
      <c r="A125" s="121"/>
      <c r="I125" s="391"/>
      <c r="J125" s="391"/>
      <c r="K125" s="391"/>
      <c r="L125" s="391"/>
      <c r="M125" s="393"/>
      <c r="N125" s="393"/>
      <c r="O125" s="1"/>
      <c r="P125" s="1"/>
    </row>
    <row r="126" spans="1:26" ht="14.25" customHeight="1">
      <c r="A126" s="121"/>
      <c r="I126" s="391"/>
      <c r="J126" s="391"/>
      <c r="K126" s="391"/>
      <c r="L126" s="391"/>
      <c r="M126" s="393"/>
      <c r="N126" s="393"/>
      <c r="O126" s="1"/>
      <c r="P126" s="1"/>
    </row>
    <row r="127" spans="1:26" ht="14.25" customHeight="1">
      <c r="A127" s="121"/>
      <c r="I127" s="391"/>
      <c r="J127" s="391"/>
      <c r="K127" s="391"/>
      <c r="L127" s="391"/>
      <c r="M127" s="393"/>
      <c r="N127" s="393"/>
      <c r="O127" s="1"/>
      <c r="P127" s="1"/>
    </row>
    <row r="128" spans="1:26" ht="14.25" customHeight="1">
      <c r="A128" s="121"/>
      <c r="I128" s="391"/>
      <c r="J128" s="391"/>
      <c r="K128" s="391"/>
      <c r="L128" s="391"/>
      <c r="M128" s="393"/>
      <c r="N128" s="393"/>
      <c r="O128" s="1"/>
      <c r="P128" s="1"/>
    </row>
    <row r="129" spans="1:16" ht="14.25" customHeight="1">
      <c r="A129" s="121"/>
      <c r="I129" s="391"/>
      <c r="J129" s="391"/>
      <c r="K129" s="391"/>
      <c r="L129" s="391"/>
      <c r="M129" s="393"/>
      <c r="N129" s="393"/>
      <c r="O129" s="1"/>
      <c r="P129" s="1"/>
    </row>
    <row r="130" spans="1:16" ht="14.25" customHeight="1">
      <c r="A130" s="121"/>
      <c r="I130" s="391"/>
      <c r="J130" s="391"/>
      <c r="K130" s="391"/>
      <c r="L130" s="391"/>
      <c r="M130" s="393"/>
      <c r="N130" s="393"/>
      <c r="O130" s="1"/>
      <c r="P130" s="1"/>
    </row>
    <row r="131" spans="1:16" ht="14.25" customHeight="1">
      <c r="A131" s="121"/>
      <c r="I131" s="391"/>
      <c r="J131" s="391"/>
      <c r="K131" s="391"/>
      <c r="L131" s="391"/>
      <c r="M131" s="393"/>
      <c r="N131" s="393"/>
      <c r="O131" s="1"/>
      <c r="P131" s="1"/>
    </row>
    <row r="132" spans="1:16" ht="14.25" customHeight="1">
      <c r="A132" s="122"/>
      <c r="I132" s="391"/>
      <c r="J132" s="391"/>
      <c r="K132" s="391"/>
      <c r="L132" s="391"/>
      <c r="M132" s="392"/>
      <c r="N132" s="392"/>
    </row>
    <row r="133" spans="1:16" ht="14.25" customHeight="1">
      <c r="A133" s="122"/>
      <c r="I133" s="391"/>
      <c r="J133" s="391"/>
      <c r="K133" s="391"/>
      <c r="L133" s="391"/>
      <c r="M133" s="392"/>
      <c r="N133" s="392"/>
    </row>
    <row r="134" spans="1:16" ht="14.25" customHeight="1">
      <c r="A134" s="122"/>
      <c r="I134" s="391"/>
      <c r="J134" s="391"/>
      <c r="K134" s="391"/>
      <c r="L134" s="391"/>
      <c r="M134" s="392"/>
      <c r="N134" s="392"/>
    </row>
    <row r="135" spans="1:16" ht="14.25" customHeight="1">
      <c r="A135" s="122"/>
      <c r="I135" s="391"/>
      <c r="J135" s="391"/>
      <c r="K135" s="391"/>
      <c r="L135" s="391"/>
      <c r="M135" s="392"/>
      <c r="N135" s="392"/>
    </row>
    <row r="136" spans="1:16" ht="14.25" customHeight="1">
      <c r="A136" s="122"/>
      <c r="I136" s="391"/>
      <c r="J136" s="391"/>
      <c r="K136" s="391"/>
      <c r="L136" s="391"/>
      <c r="M136" s="392"/>
      <c r="N136" s="392"/>
    </row>
    <row r="137" spans="1:16" ht="14.25" customHeight="1">
      <c r="A137" s="122"/>
      <c r="I137" s="391"/>
      <c r="J137" s="391"/>
      <c r="K137" s="391"/>
      <c r="L137" s="391"/>
      <c r="M137" s="392"/>
      <c r="N137" s="392"/>
    </row>
    <row r="138" spans="1:16" ht="14.25" customHeight="1">
      <c r="A138" s="122"/>
      <c r="I138" s="391"/>
      <c r="J138" s="391"/>
      <c r="K138" s="391"/>
      <c r="L138" s="391"/>
      <c r="M138" s="392"/>
      <c r="N138" s="392"/>
    </row>
    <row r="139" spans="1:16" ht="14.25" customHeight="1">
      <c r="A139" s="122"/>
      <c r="I139" s="391"/>
      <c r="J139" s="391"/>
      <c r="K139" s="391"/>
      <c r="L139" s="391"/>
      <c r="M139" s="392"/>
      <c r="N139" s="392"/>
    </row>
    <row r="140" spans="1:16" ht="14.25" customHeight="1">
      <c r="A140" s="122"/>
      <c r="I140" s="391"/>
      <c r="J140" s="391"/>
      <c r="K140" s="391"/>
      <c r="L140" s="391"/>
      <c r="M140" s="392"/>
      <c r="N140" s="392"/>
    </row>
    <row r="141" spans="1:16" ht="14.25" customHeight="1">
      <c r="A141" s="122"/>
      <c r="I141" s="391"/>
      <c r="J141" s="391"/>
      <c r="K141" s="391"/>
      <c r="L141" s="391"/>
      <c r="M141" s="392"/>
      <c r="N141" s="392"/>
    </row>
    <row r="142" spans="1:16" ht="14.25" customHeight="1">
      <c r="A142" s="122"/>
      <c r="I142" s="391"/>
      <c r="J142" s="391"/>
      <c r="K142" s="391"/>
      <c r="L142" s="391"/>
      <c r="M142" s="392"/>
      <c r="N142" s="392"/>
    </row>
    <row r="143" spans="1:16" ht="14.25" customHeight="1">
      <c r="A143" s="122"/>
      <c r="I143" s="391"/>
      <c r="J143" s="391"/>
      <c r="K143" s="391"/>
      <c r="L143" s="391"/>
      <c r="M143" s="392"/>
      <c r="N143" s="392"/>
    </row>
    <row r="144" spans="1:16" ht="14.25" customHeight="1">
      <c r="A144" s="122"/>
      <c r="I144" s="391"/>
      <c r="J144" s="391"/>
      <c r="K144" s="391"/>
      <c r="L144" s="391"/>
      <c r="M144" s="392"/>
      <c r="N144" s="392"/>
    </row>
    <row r="145" spans="1:14" ht="14.25" customHeight="1">
      <c r="A145" s="122"/>
      <c r="I145" s="391"/>
      <c r="J145" s="391"/>
      <c r="K145" s="391"/>
      <c r="L145" s="391"/>
      <c r="M145" s="392"/>
      <c r="N145" s="392"/>
    </row>
    <row r="146" spans="1:14" ht="14.25" customHeight="1">
      <c r="A146" s="122"/>
      <c r="I146" s="391"/>
      <c r="J146" s="391"/>
      <c r="K146" s="391"/>
      <c r="L146" s="391"/>
      <c r="M146" s="392"/>
      <c r="N146" s="392"/>
    </row>
    <row r="147" spans="1:14" ht="14.25" customHeight="1">
      <c r="A147" s="122"/>
      <c r="I147" s="391"/>
      <c r="J147" s="391"/>
      <c r="K147" s="391"/>
      <c r="L147" s="391"/>
      <c r="M147" s="392"/>
      <c r="N147" s="392"/>
    </row>
    <row r="148" spans="1:14" ht="14.25" customHeight="1">
      <c r="A148" s="122"/>
      <c r="I148" s="391"/>
      <c r="J148" s="391"/>
      <c r="K148" s="391"/>
      <c r="L148" s="391"/>
      <c r="M148" s="392"/>
      <c r="N148" s="392"/>
    </row>
    <row r="149" spans="1:14" ht="14.25" customHeight="1">
      <c r="A149" s="122"/>
      <c r="I149" s="391"/>
      <c r="J149" s="391"/>
      <c r="K149" s="391"/>
      <c r="L149" s="391"/>
      <c r="M149" s="392"/>
      <c r="N149" s="392"/>
    </row>
    <row r="150" spans="1:14" ht="14.25" customHeight="1">
      <c r="A150" s="122"/>
      <c r="I150" s="391"/>
      <c r="J150" s="391"/>
      <c r="K150" s="391"/>
      <c r="L150" s="391"/>
      <c r="M150" s="392"/>
      <c r="N150" s="392"/>
    </row>
    <row r="151" spans="1:14" ht="14.25" customHeight="1">
      <c r="A151" s="122"/>
      <c r="I151" s="391"/>
      <c r="J151" s="391"/>
      <c r="K151" s="391"/>
      <c r="L151" s="391"/>
      <c r="M151" s="392"/>
      <c r="N151" s="392"/>
    </row>
    <row r="152" spans="1:14" ht="14.25" customHeight="1">
      <c r="A152" s="122"/>
      <c r="I152" s="391"/>
      <c r="J152" s="391"/>
      <c r="K152" s="391"/>
      <c r="L152" s="391"/>
      <c r="M152" s="392"/>
      <c r="N152" s="392"/>
    </row>
    <row r="153" spans="1:14" ht="14.25" customHeight="1">
      <c r="A153" s="122"/>
      <c r="I153" s="391"/>
      <c r="J153" s="391"/>
      <c r="K153" s="391"/>
      <c r="L153" s="391"/>
      <c r="M153" s="392"/>
      <c r="N153" s="392"/>
    </row>
    <row r="154" spans="1:14" ht="14.25" customHeight="1">
      <c r="A154" s="122"/>
      <c r="I154" s="391"/>
      <c r="J154" s="391"/>
      <c r="K154" s="391"/>
      <c r="L154" s="391"/>
      <c r="M154" s="392"/>
      <c r="N154" s="392"/>
    </row>
    <row r="155" spans="1:14" ht="14.25" customHeight="1">
      <c r="A155" s="122"/>
      <c r="I155" s="391"/>
      <c r="J155" s="391"/>
      <c r="K155" s="391"/>
      <c r="L155" s="391"/>
      <c r="M155" s="392"/>
      <c r="N155" s="392"/>
    </row>
    <row r="156" spans="1:14" ht="14.25" customHeight="1">
      <c r="A156" s="122"/>
      <c r="I156" s="391"/>
      <c r="J156" s="391"/>
      <c r="K156" s="391"/>
      <c r="L156" s="391"/>
      <c r="M156" s="392"/>
      <c r="N156" s="392"/>
    </row>
    <row r="157" spans="1:14" ht="14.25" customHeight="1">
      <c r="A157" s="122"/>
      <c r="I157" s="391"/>
      <c r="J157" s="391"/>
      <c r="K157" s="391"/>
      <c r="L157" s="391"/>
      <c r="M157" s="392"/>
      <c r="N157" s="392"/>
    </row>
  </sheetData>
  <sheetProtection password="C416" sheet="1" objects="1" scenarios="1" formatColumns="0" selectLockedCells="1" sort="0"/>
  <mergeCells count="227">
    <mergeCell ref="B1:C2"/>
    <mergeCell ref="D1:I1"/>
    <mergeCell ref="L1:N1"/>
    <mergeCell ref="O1:P1"/>
    <mergeCell ref="Q1:S1"/>
    <mergeCell ref="V1:AA1"/>
    <mergeCell ref="S11:S12"/>
    <mergeCell ref="A12:B12"/>
    <mergeCell ref="K12:L12"/>
    <mergeCell ref="B3:I3"/>
    <mergeCell ref="L3:S3"/>
    <mergeCell ref="A5:B5"/>
    <mergeCell ref="C5:C6"/>
    <mergeCell ref="D5:G5"/>
    <mergeCell ref="K5:L5"/>
    <mergeCell ref="M5:M6"/>
    <mergeCell ref="N5:Q5"/>
    <mergeCell ref="A6:B6"/>
    <mergeCell ref="K6:L6"/>
    <mergeCell ref="A13:B14"/>
    <mergeCell ref="I13:I14"/>
    <mergeCell ref="K13:L14"/>
    <mergeCell ref="A15:B16"/>
    <mergeCell ref="K15:L16"/>
    <mergeCell ref="I16:I17"/>
    <mergeCell ref="A8:B9"/>
    <mergeCell ref="K8:L9"/>
    <mergeCell ref="A10:B11"/>
    <mergeCell ref="K10:L11"/>
    <mergeCell ref="I11:I12"/>
    <mergeCell ref="S21:S22"/>
    <mergeCell ref="A22:B22"/>
    <mergeCell ref="K22:L22"/>
    <mergeCell ref="S16:S17"/>
    <mergeCell ref="A17:B17"/>
    <mergeCell ref="K17:L17"/>
    <mergeCell ref="A18:B19"/>
    <mergeCell ref="I18:I19"/>
    <mergeCell ref="K18:L19"/>
    <mergeCell ref="A23:B24"/>
    <mergeCell ref="I23:I24"/>
    <mergeCell ref="K23:L24"/>
    <mergeCell ref="A25:B26"/>
    <mergeCell ref="K25:L26"/>
    <mergeCell ref="I26:I27"/>
    <mergeCell ref="A20:B21"/>
    <mergeCell ref="K20:L21"/>
    <mergeCell ref="I21:I22"/>
    <mergeCell ref="S31:S32"/>
    <mergeCell ref="A32:B32"/>
    <mergeCell ref="K32:L32"/>
    <mergeCell ref="S26:S27"/>
    <mergeCell ref="A27:B27"/>
    <mergeCell ref="K27:L27"/>
    <mergeCell ref="A28:B29"/>
    <mergeCell ref="I28:I29"/>
    <mergeCell ref="K28:L29"/>
    <mergeCell ref="A33:B34"/>
    <mergeCell ref="I33:I34"/>
    <mergeCell ref="K33:L34"/>
    <mergeCell ref="A35:B36"/>
    <mergeCell ref="K35:L36"/>
    <mergeCell ref="I36:I37"/>
    <mergeCell ref="A30:B31"/>
    <mergeCell ref="K30:L31"/>
    <mergeCell ref="I31:I32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C41:E41"/>
    <mergeCell ref="G41:H41"/>
    <mergeCell ref="M41:O41"/>
    <mergeCell ref="Q41:R41"/>
    <mergeCell ref="B57:C57"/>
    <mergeCell ref="E57:H57"/>
    <mergeCell ref="L57:M57"/>
    <mergeCell ref="O57:R57"/>
    <mergeCell ref="B58:C58"/>
    <mergeCell ref="E58:H58"/>
    <mergeCell ref="L58:M58"/>
    <mergeCell ref="O58:R58"/>
    <mergeCell ref="C47:D47"/>
    <mergeCell ref="J47:K47"/>
    <mergeCell ref="Q47:S47"/>
    <mergeCell ref="A49:S49"/>
    <mergeCell ref="A50:S50"/>
    <mergeCell ref="A52:S52"/>
    <mergeCell ref="V66:AA66"/>
    <mergeCell ref="C69:D69"/>
    <mergeCell ref="F69:H69"/>
    <mergeCell ref="I96:L96"/>
    <mergeCell ref="M96:N96"/>
    <mergeCell ref="I97:L97"/>
    <mergeCell ref="M97:N97"/>
    <mergeCell ref="A61:S61"/>
    <mergeCell ref="A62:S62"/>
    <mergeCell ref="A64:S64"/>
    <mergeCell ref="A65:S65"/>
    <mergeCell ref="A66:B66"/>
    <mergeCell ref="C66:H66"/>
    <mergeCell ref="I101:L101"/>
    <mergeCell ref="M101:N101"/>
    <mergeCell ref="I102:L102"/>
    <mergeCell ref="M102:N102"/>
    <mergeCell ref="I103:L103"/>
    <mergeCell ref="M103:N103"/>
    <mergeCell ref="I98:L98"/>
    <mergeCell ref="M98:N98"/>
    <mergeCell ref="I99:L99"/>
    <mergeCell ref="M99:N99"/>
    <mergeCell ref="I100:L100"/>
    <mergeCell ref="M100:N100"/>
    <mergeCell ref="I107:L107"/>
    <mergeCell ref="M107:N107"/>
    <mergeCell ref="I108:L108"/>
    <mergeCell ref="M108:N108"/>
    <mergeCell ref="I109:L109"/>
    <mergeCell ref="M109:N109"/>
    <mergeCell ref="I104:L104"/>
    <mergeCell ref="M104:N104"/>
    <mergeCell ref="I105:L105"/>
    <mergeCell ref="M105:N105"/>
    <mergeCell ref="I106:L106"/>
    <mergeCell ref="M106:N106"/>
    <mergeCell ref="I113:L113"/>
    <mergeCell ref="M113:N113"/>
    <mergeCell ref="I114:L114"/>
    <mergeCell ref="M114:N114"/>
    <mergeCell ref="I115:L115"/>
    <mergeCell ref="M115:N115"/>
    <mergeCell ref="I110:L110"/>
    <mergeCell ref="M110:N110"/>
    <mergeCell ref="I111:L111"/>
    <mergeCell ref="M111:N111"/>
    <mergeCell ref="I112:L112"/>
    <mergeCell ref="M112:N112"/>
    <mergeCell ref="I119:L119"/>
    <mergeCell ref="M119:N119"/>
    <mergeCell ref="I120:L120"/>
    <mergeCell ref="M120:N120"/>
    <mergeCell ref="I121:L121"/>
    <mergeCell ref="M121:N121"/>
    <mergeCell ref="I116:L116"/>
    <mergeCell ref="M116:N116"/>
    <mergeCell ref="I117:L117"/>
    <mergeCell ref="M117:N117"/>
    <mergeCell ref="I118:L118"/>
    <mergeCell ref="M118:N118"/>
    <mergeCell ref="I125:L125"/>
    <mergeCell ref="M125:N125"/>
    <mergeCell ref="I126:L126"/>
    <mergeCell ref="M126:N126"/>
    <mergeCell ref="I127:L127"/>
    <mergeCell ref="M127:N127"/>
    <mergeCell ref="I122:L122"/>
    <mergeCell ref="M122:N122"/>
    <mergeCell ref="I123:L123"/>
    <mergeCell ref="M123:N123"/>
    <mergeCell ref="I124:L124"/>
    <mergeCell ref="M124:N124"/>
    <mergeCell ref="I131:L131"/>
    <mergeCell ref="M131:N131"/>
    <mergeCell ref="I132:L132"/>
    <mergeCell ref="M132:N132"/>
    <mergeCell ref="I133:L133"/>
    <mergeCell ref="M133:N133"/>
    <mergeCell ref="I128:L128"/>
    <mergeCell ref="M128:N128"/>
    <mergeCell ref="I129:L129"/>
    <mergeCell ref="M129:N129"/>
    <mergeCell ref="I130:L130"/>
    <mergeCell ref="M130:N130"/>
    <mergeCell ref="I137:L137"/>
    <mergeCell ref="M137:N137"/>
    <mergeCell ref="I138:L138"/>
    <mergeCell ref="M138:N138"/>
    <mergeCell ref="I139:L139"/>
    <mergeCell ref="M139:N139"/>
    <mergeCell ref="I134:L134"/>
    <mergeCell ref="M134:N134"/>
    <mergeCell ref="I135:L135"/>
    <mergeCell ref="M135:N135"/>
    <mergeCell ref="I136:L136"/>
    <mergeCell ref="M136:N136"/>
    <mergeCell ref="I143:L143"/>
    <mergeCell ref="M143:N143"/>
    <mergeCell ref="I144:L144"/>
    <mergeCell ref="M144:N144"/>
    <mergeCell ref="I145:L145"/>
    <mergeCell ref="M145:N145"/>
    <mergeCell ref="I140:L140"/>
    <mergeCell ref="M140:N140"/>
    <mergeCell ref="I141:L141"/>
    <mergeCell ref="M141:N141"/>
    <mergeCell ref="I142:L142"/>
    <mergeCell ref="M142:N142"/>
    <mergeCell ref="I149:L149"/>
    <mergeCell ref="M149:N149"/>
    <mergeCell ref="I150:L150"/>
    <mergeCell ref="M150:N150"/>
    <mergeCell ref="I151:L151"/>
    <mergeCell ref="M151:N151"/>
    <mergeCell ref="I146:L146"/>
    <mergeCell ref="M146:N146"/>
    <mergeCell ref="I147:L147"/>
    <mergeCell ref="M147:N147"/>
    <mergeCell ref="I148:L148"/>
    <mergeCell ref="M148:N148"/>
    <mergeCell ref="I155:L155"/>
    <mergeCell ref="M155:N155"/>
    <mergeCell ref="I156:L156"/>
    <mergeCell ref="M156:N156"/>
    <mergeCell ref="I157:L157"/>
    <mergeCell ref="M157:N157"/>
    <mergeCell ref="I152:L152"/>
    <mergeCell ref="M152:N152"/>
    <mergeCell ref="I153:L153"/>
    <mergeCell ref="M153:N153"/>
    <mergeCell ref="I154:L154"/>
    <mergeCell ref="M154:N154"/>
  </mergeCells>
  <conditionalFormatting sqref="O58:R58">
    <cfRule type="containsErrors" dxfId="206" priority="42" stopIfTrue="1">
      <formula>ISERROR(O58)</formula>
    </cfRule>
    <cfRule type="containsErrors" priority="43" stopIfTrue="1">
      <formula>ISERROR(O58)</formula>
    </cfRule>
  </conditionalFormatting>
  <conditionalFormatting sqref="A37:B37">
    <cfRule type="expression" dxfId="205" priority="40" stopIfTrue="1">
      <formula>$A$37=$I$58</formula>
    </cfRule>
    <cfRule type="expression" dxfId="204" priority="41" stopIfTrue="1">
      <formula>$A$37=$I$57</formula>
    </cfRule>
  </conditionalFormatting>
  <conditionalFormatting sqref="K37:L37">
    <cfRule type="expression" dxfId="203" priority="38" stopIfTrue="1">
      <formula>$K$37=$S$58</formula>
    </cfRule>
    <cfRule type="expression" dxfId="202" priority="39" stopIfTrue="1">
      <formula>$K$37=$S$57</formula>
    </cfRule>
  </conditionalFormatting>
  <conditionalFormatting sqref="I8:I9">
    <cfRule type="expression" dxfId="201" priority="37" stopIfTrue="1">
      <formula>$N$8=0</formula>
    </cfRule>
  </conditionalFormatting>
  <conditionalFormatting sqref="Y96:Y122 X70:X122 Y94 Y86:Y87 Y77:Y78">
    <cfRule type="cellIs" dxfId="200" priority="36" stopIfTrue="1" operator="equal">
      <formula>"žž"</formula>
    </cfRule>
  </conditionalFormatting>
  <conditionalFormatting sqref="A57">
    <cfRule type="expression" dxfId="199" priority="34" stopIfTrue="1">
      <formula>$A$57&gt;0</formula>
    </cfRule>
    <cfRule type="expression" dxfId="198" priority="35" stopIfTrue="1">
      <formula>$I$57&gt;0</formula>
    </cfRule>
  </conditionalFormatting>
  <conditionalFormatting sqref="A58">
    <cfRule type="expression" dxfId="197" priority="32" stopIfTrue="1">
      <formula>$A$58&gt;0</formula>
    </cfRule>
    <cfRule type="expression" dxfId="196" priority="33" stopIfTrue="1">
      <formula>$I$58&gt;0</formula>
    </cfRule>
  </conditionalFormatting>
  <conditionalFormatting sqref="K57">
    <cfRule type="expression" dxfId="195" priority="30" stopIfTrue="1">
      <formula>$K$57&gt;0</formula>
    </cfRule>
    <cfRule type="expression" dxfId="194" priority="31" stopIfTrue="1">
      <formula>$S$57&gt;0</formula>
    </cfRule>
  </conditionalFormatting>
  <conditionalFormatting sqref="K58">
    <cfRule type="expression" dxfId="193" priority="28" stopIfTrue="1">
      <formula>$K$58&gt;0</formula>
    </cfRule>
    <cfRule type="expression" dxfId="192" priority="29" stopIfTrue="1">
      <formula>$S$58&gt;0</formula>
    </cfRule>
  </conditionalFormatting>
  <conditionalFormatting sqref="I13:I14">
    <cfRule type="expression" dxfId="191" priority="27" stopIfTrue="1">
      <formula>$N$13=0</formula>
    </cfRule>
  </conditionalFormatting>
  <conditionalFormatting sqref="I18:I19">
    <cfRule type="expression" dxfId="190" priority="26" stopIfTrue="1">
      <formula>$N$18=0</formula>
    </cfRule>
  </conditionalFormatting>
  <conditionalFormatting sqref="I23:I24">
    <cfRule type="expression" dxfId="189" priority="25" stopIfTrue="1">
      <formula>$N$23=0</formula>
    </cfRule>
  </conditionalFormatting>
  <conditionalFormatting sqref="I28:I29">
    <cfRule type="expression" dxfId="188" priority="24" stopIfTrue="1">
      <formula>$N$28=0</formula>
    </cfRule>
  </conditionalFormatting>
  <conditionalFormatting sqref="I33:I34">
    <cfRule type="expression" dxfId="187" priority="23" stopIfTrue="1">
      <formula>$N$33=0</formula>
    </cfRule>
  </conditionalFormatting>
  <conditionalFormatting sqref="A32:B32">
    <cfRule type="expression" dxfId="186" priority="21" stopIfTrue="1">
      <formula>$A$32=$I$58</formula>
    </cfRule>
    <cfRule type="expression" dxfId="185" priority="22" stopIfTrue="1">
      <formula>$A$32=$I$57</formula>
    </cfRule>
  </conditionalFormatting>
  <conditionalFormatting sqref="K32:L32">
    <cfRule type="expression" dxfId="184" priority="19" stopIfTrue="1">
      <formula>$K$32=$S$58</formula>
    </cfRule>
    <cfRule type="expression" dxfId="183" priority="20" stopIfTrue="1">
      <formula>$K$32=$S$57</formula>
    </cfRule>
  </conditionalFormatting>
  <conditionalFormatting sqref="A27:B27">
    <cfRule type="expression" dxfId="182" priority="17" stopIfTrue="1">
      <formula>$A$27=$I$58</formula>
    </cfRule>
    <cfRule type="expression" dxfId="181" priority="18" stopIfTrue="1">
      <formula>$A$27=$I$57</formula>
    </cfRule>
  </conditionalFormatting>
  <conditionalFormatting sqref="K27:L27">
    <cfRule type="expression" dxfId="180" priority="15" stopIfTrue="1">
      <formula>$K$27=$S$58</formula>
    </cfRule>
    <cfRule type="expression" dxfId="179" priority="16" stopIfTrue="1">
      <formula>$K$27=$S$57</formula>
    </cfRule>
  </conditionalFormatting>
  <conditionalFormatting sqref="A22:B22">
    <cfRule type="expression" dxfId="178" priority="13" stopIfTrue="1">
      <formula>$A$22=$I$58</formula>
    </cfRule>
    <cfRule type="expression" dxfId="177" priority="14" stopIfTrue="1">
      <formula>$A$22=$I$57</formula>
    </cfRule>
  </conditionalFormatting>
  <conditionalFormatting sqref="K22:L22">
    <cfRule type="expression" dxfId="176" priority="11" stopIfTrue="1">
      <formula>$K$22=$S$58</formula>
    </cfRule>
    <cfRule type="expression" dxfId="175" priority="12" stopIfTrue="1">
      <formula>$K$22=$S$57</formula>
    </cfRule>
  </conditionalFormatting>
  <conditionalFormatting sqref="A17:B17">
    <cfRule type="expression" dxfId="174" priority="7">
      <formula>$A$17=$I$58</formula>
    </cfRule>
    <cfRule type="expression" dxfId="173" priority="8">
      <formula>$A$17=$I$57</formula>
    </cfRule>
    <cfRule type="expression" dxfId="172" priority="9" stopIfTrue="1">
      <formula>$A$17=$I$58</formula>
    </cfRule>
    <cfRule type="expression" dxfId="171" priority="10" stopIfTrue="1">
      <formula>$A$17=$I$57</formula>
    </cfRule>
  </conditionalFormatting>
  <conditionalFormatting sqref="K17:L17">
    <cfRule type="expression" dxfId="170" priority="5" stopIfTrue="1">
      <formula>$K$17=$S$58</formula>
    </cfRule>
    <cfRule type="expression" dxfId="169" priority="6" stopIfTrue="1">
      <formula>$K$17=$S$57</formula>
    </cfRule>
  </conditionalFormatting>
  <conditionalFormatting sqref="A12:B12">
    <cfRule type="expression" dxfId="168" priority="3" stopIfTrue="1">
      <formula>$A$12=$I$58</formula>
    </cfRule>
    <cfRule type="expression" dxfId="167" priority="4" stopIfTrue="1">
      <formula>$A$12=$I$57</formula>
    </cfRule>
  </conditionalFormatting>
  <conditionalFormatting sqref="K12:L12">
    <cfRule type="expression" dxfId="166" priority="1" stopIfTrue="1">
      <formula>$K$12=$S$58</formula>
    </cfRule>
    <cfRule type="expression" dxfId="165" priority="2" stopIfTrue="1">
      <formula>$K$12=$S$57</formula>
    </cfRule>
  </conditionalFormatting>
  <dataValidations count="7">
    <dataValidation type="list" showErrorMessage="1" prompt="Vyber dráhu" sqref="L1:N1">
      <formula1>$O$69:$O$91</formula1>
    </dataValidation>
    <dataValidation type="list" showInputMessage="1" showErrorMessage="1" sqref="L3:S3 B3:I3">
      <formula1>$L$69:$L$85</formula1>
    </dataValidation>
    <dataValidation type="list" allowBlank="1" showErrorMessage="1" prompt="Vyber čas zahájení" sqref="C46:D46">
      <formula1>$K$69:$K$95</formula1>
    </dataValidation>
    <dataValidation type="list" allowBlank="1" showErrorMessage="1" prompt="Vyber čas ukončení" sqref="C47:D47">
      <formula1>$K$69:$K$95</formula1>
    </dataValidation>
    <dataValidation type="list" allowBlank="1" showInputMessage="1" showErrorMessage="1" sqref="C41:E41 M41:O41">
      <formula1>$C$70:$C$86</formula1>
    </dataValidation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7"/>
  <sheetViews>
    <sheetView showGridLines="0" showRowColHeaders="0" workbookViewId="0">
      <selection activeCell="Q47" sqref="Q47:S47"/>
    </sheetView>
  </sheetViews>
  <sheetFormatPr defaultColWidth="0" defaultRowHeight="12.75"/>
  <cols>
    <col min="1" max="1" width="10.7109375" style="12" customWidth="1"/>
    <col min="2" max="2" width="15.7109375" style="12" customWidth="1"/>
    <col min="3" max="3" width="5.7109375" style="12" customWidth="1"/>
    <col min="4" max="5" width="6.7109375" style="12" customWidth="1"/>
    <col min="6" max="6" width="4.7109375" style="12" customWidth="1"/>
    <col min="7" max="7" width="6.7109375" style="12" customWidth="1"/>
    <col min="8" max="8" width="5.7109375" style="12" customWidth="1"/>
    <col min="9" max="9" width="6.7109375" style="123" customWidth="1"/>
    <col min="10" max="10" width="1.7109375" style="123" customWidth="1"/>
    <col min="11" max="11" width="10.7109375" style="123" customWidth="1"/>
    <col min="12" max="12" width="15.7109375" style="123" customWidth="1"/>
    <col min="13" max="13" width="5.7109375" style="12" customWidth="1"/>
    <col min="14" max="15" width="6.7109375" style="12" customWidth="1"/>
    <col min="16" max="16" width="4.7109375" style="12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9.140625" style="3" customWidth="1"/>
    <col min="22" max="22" width="9.140625" style="5" hidden="1" customWidth="1"/>
    <col min="23" max="23" width="6.28515625" style="5" hidden="1" customWidth="1"/>
    <col min="24" max="24" width="21.42578125" style="5" hidden="1" customWidth="1"/>
    <col min="25" max="25" width="16.28515625" style="5" hidden="1" customWidth="1"/>
    <col min="26" max="26" width="28.140625" style="5" hidden="1" customWidth="1"/>
    <col min="27" max="27" width="8.28515625" style="5" hidden="1" customWidth="1"/>
    <col min="28" max="255" width="9.140625" style="1" hidden="1" customWidth="1"/>
    <col min="256" max="16384" width="0" style="1" hidden="1"/>
  </cols>
  <sheetData>
    <row r="1" spans="1:28" ht="40.5" customHeight="1">
      <c r="A1" s="1"/>
      <c r="B1" s="459" t="s">
        <v>0</v>
      </c>
      <c r="C1" s="459"/>
      <c r="D1" s="461" t="s">
        <v>1</v>
      </c>
      <c r="E1" s="461"/>
      <c r="F1" s="461"/>
      <c r="G1" s="461"/>
      <c r="H1" s="461"/>
      <c r="I1" s="461"/>
      <c r="J1" s="1"/>
      <c r="K1" s="2" t="s">
        <v>2</v>
      </c>
      <c r="L1" s="462" t="s">
        <v>3</v>
      </c>
      <c r="M1" s="462"/>
      <c r="N1" s="462"/>
      <c r="O1" s="463" t="s">
        <v>4</v>
      </c>
      <c r="P1" s="463"/>
      <c r="Q1" s="464">
        <v>42997</v>
      </c>
      <c r="R1" s="464"/>
      <c r="S1" s="464"/>
      <c r="V1" s="394"/>
      <c r="W1" s="394"/>
      <c r="X1" s="394"/>
      <c r="Y1" s="394"/>
      <c r="Z1" s="394"/>
      <c r="AA1" s="394"/>
      <c r="AB1" s="4"/>
    </row>
    <row r="2" spans="1:28" ht="9.9499999999999993" customHeight="1" thickBot="1">
      <c r="A2" s="1"/>
      <c r="B2" s="460"/>
      <c r="C2" s="4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8" ht="20.100000000000001" customHeight="1" thickBot="1">
      <c r="A3" s="6" t="s">
        <v>5</v>
      </c>
      <c r="B3" s="449" t="s">
        <v>6</v>
      </c>
      <c r="C3" s="450"/>
      <c r="D3" s="450"/>
      <c r="E3" s="450"/>
      <c r="F3" s="450"/>
      <c r="G3" s="450"/>
      <c r="H3" s="450"/>
      <c r="I3" s="451"/>
      <c r="J3" s="1"/>
      <c r="K3" s="6" t="s">
        <v>7</v>
      </c>
      <c r="L3" s="449" t="s">
        <v>8</v>
      </c>
      <c r="M3" s="450"/>
      <c r="N3" s="450"/>
      <c r="O3" s="450"/>
      <c r="P3" s="450"/>
      <c r="Q3" s="450"/>
      <c r="R3" s="450"/>
      <c r="S3" s="451"/>
    </row>
    <row r="4" spans="1:28" ht="5.099999999999999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8" ht="12.95" customHeight="1">
      <c r="A5" s="402" t="s">
        <v>9</v>
      </c>
      <c r="B5" s="397"/>
      <c r="C5" s="452" t="s">
        <v>10</v>
      </c>
      <c r="D5" s="454" t="s">
        <v>11</v>
      </c>
      <c r="E5" s="455"/>
      <c r="F5" s="455"/>
      <c r="G5" s="456"/>
      <c r="H5" s="7" t="s">
        <v>12</v>
      </c>
      <c r="I5" s="7" t="s">
        <v>13</v>
      </c>
      <c r="J5" s="1"/>
      <c r="K5" s="402" t="s">
        <v>9</v>
      </c>
      <c r="L5" s="397"/>
      <c r="M5" s="452" t="s">
        <v>10</v>
      </c>
      <c r="N5" s="454" t="s">
        <v>11</v>
      </c>
      <c r="O5" s="455"/>
      <c r="P5" s="455"/>
      <c r="Q5" s="456"/>
      <c r="R5" s="7" t="s">
        <v>12</v>
      </c>
      <c r="S5" s="7" t="s">
        <v>13</v>
      </c>
    </row>
    <row r="6" spans="1:28" ht="12.95" customHeight="1">
      <c r="A6" s="457" t="s">
        <v>14</v>
      </c>
      <c r="B6" s="458"/>
      <c r="C6" s="453"/>
      <c r="D6" s="8" t="s">
        <v>15</v>
      </c>
      <c r="E6" s="9" t="s">
        <v>16</v>
      </c>
      <c r="F6" s="9" t="s">
        <v>17</v>
      </c>
      <c r="G6" s="10" t="s">
        <v>18</v>
      </c>
      <c r="H6" s="11" t="s">
        <v>19</v>
      </c>
      <c r="I6" s="11" t="s">
        <v>20</v>
      </c>
      <c r="J6" s="1"/>
      <c r="K6" s="457" t="s">
        <v>14</v>
      </c>
      <c r="L6" s="458"/>
      <c r="M6" s="453"/>
      <c r="N6" s="8" t="s">
        <v>15</v>
      </c>
      <c r="O6" s="9" t="s">
        <v>16</v>
      </c>
      <c r="P6" s="9" t="s">
        <v>17</v>
      </c>
      <c r="Q6" s="10" t="s">
        <v>18</v>
      </c>
      <c r="R6" s="11" t="s">
        <v>19</v>
      </c>
      <c r="S6" s="11" t="s">
        <v>20</v>
      </c>
    </row>
    <row r="7" spans="1:28" ht="5.0999999999999996" customHeight="1" thickBot="1">
      <c r="C7" s="1"/>
      <c r="D7" s="1"/>
      <c r="E7" s="1"/>
      <c r="F7" s="1"/>
      <c r="G7" s="1"/>
      <c r="H7" s="1"/>
      <c r="I7" s="1"/>
      <c r="J7" s="1"/>
      <c r="K7" s="12"/>
      <c r="L7" s="12"/>
      <c r="M7" s="1"/>
      <c r="N7" s="1"/>
      <c r="O7" s="1"/>
      <c r="P7" s="1"/>
    </row>
    <row r="8" spans="1:28" ht="12.95" customHeight="1" thickTop="1">
      <c r="A8" s="436" t="s">
        <v>21</v>
      </c>
      <c r="B8" s="437"/>
      <c r="C8" s="13">
        <v>1</v>
      </c>
      <c r="D8" s="14">
        <v>111</v>
      </c>
      <c r="E8" s="15">
        <v>42</v>
      </c>
      <c r="F8" s="15">
        <v>6</v>
      </c>
      <c r="G8" s="16">
        <f>IF(ISBLANK(D8),"",D8+E8)</f>
        <v>153</v>
      </c>
      <c r="H8" s="17">
        <f>IF(ISNUMBER(G8),IF(G8&gt;Q8,1,IF(G8=Q8,0.5,0)),"")</f>
        <v>0</v>
      </c>
      <c r="I8" s="18" t="s">
        <v>22</v>
      </c>
      <c r="J8" s="1"/>
      <c r="K8" s="436" t="s">
        <v>23</v>
      </c>
      <c r="L8" s="437"/>
      <c r="M8" s="13">
        <v>1</v>
      </c>
      <c r="N8" s="14">
        <v>149</v>
      </c>
      <c r="O8" s="15">
        <v>57</v>
      </c>
      <c r="P8" s="15">
        <v>2</v>
      </c>
      <c r="Q8" s="16">
        <f>IF(ISBLANK(N8),"",N8+O8)</f>
        <v>206</v>
      </c>
      <c r="R8" s="17">
        <f>IF(ISNUMBER(Q8),IF(G8&lt;Q8,1,IF(G8=Q8,0.5,0)),"")</f>
        <v>1</v>
      </c>
      <c r="S8" s="19"/>
    </row>
    <row r="9" spans="1:28" ht="12.95" customHeight="1" thickBot="1">
      <c r="A9" s="438"/>
      <c r="B9" s="439"/>
      <c r="C9" s="20">
        <v>2</v>
      </c>
      <c r="D9" s="21">
        <v>131</v>
      </c>
      <c r="E9" s="22">
        <v>35</v>
      </c>
      <c r="F9" s="22">
        <v>10</v>
      </c>
      <c r="G9" s="23">
        <f>IF(ISBLANK(D9),"",D9+E9)</f>
        <v>166</v>
      </c>
      <c r="H9" s="24">
        <f>IF(ISNUMBER(G9),IF(G9&gt;Q9,1,IF(G9=Q9,0.5,0)),"")</f>
        <v>0</v>
      </c>
      <c r="I9" s="25">
        <f>IF(COUNT(Q12),SUM(G12-Q12),"")</f>
        <v>-85</v>
      </c>
      <c r="J9" s="1"/>
      <c r="K9" s="438"/>
      <c r="L9" s="439"/>
      <c r="M9" s="20">
        <v>2</v>
      </c>
      <c r="N9" s="21">
        <v>121</v>
      </c>
      <c r="O9" s="22">
        <v>77</v>
      </c>
      <c r="P9" s="22">
        <v>1</v>
      </c>
      <c r="Q9" s="23">
        <f>IF(ISBLANK(N9),"",N9+O9)</f>
        <v>198</v>
      </c>
      <c r="R9" s="24">
        <f>IF(ISNUMBER(Q9),IF(G9&lt;Q9,1,IF(G9=Q9,0.5,0)),"")</f>
        <v>1</v>
      </c>
      <c r="S9" s="19"/>
    </row>
    <row r="10" spans="1:28" ht="9.9499999999999993" customHeight="1" thickTop="1">
      <c r="A10" s="442" t="s">
        <v>24</v>
      </c>
      <c r="B10" s="443"/>
      <c r="C10" s="26"/>
      <c r="D10" s="27"/>
      <c r="E10" s="27"/>
      <c r="F10" s="27"/>
      <c r="G10" s="27"/>
      <c r="H10" s="27"/>
      <c r="I10" s="28"/>
      <c r="J10" s="1"/>
      <c r="K10" s="442" t="s">
        <v>25</v>
      </c>
      <c r="L10" s="443"/>
      <c r="M10" s="26"/>
      <c r="N10" s="27"/>
      <c r="O10" s="27"/>
      <c r="P10" s="27"/>
      <c r="Q10" s="27"/>
      <c r="R10" s="27"/>
      <c r="S10" s="28"/>
    </row>
    <row r="11" spans="1:28" ht="9.9499999999999993" customHeight="1" thickBot="1">
      <c r="A11" s="444"/>
      <c r="B11" s="445"/>
      <c r="C11" s="29"/>
      <c r="D11" s="30"/>
      <c r="E11" s="30"/>
      <c r="F11" s="30"/>
      <c r="G11" s="31"/>
      <c r="H11" s="31"/>
      <c r="I11" s="429">
        <f>IF(ISNUMBER(G12),IF(G12&gt;Q12,1,IF(G12=Q12,0.5,0)),"")</f>
        <v>0</v>
      </c>
      <c r="J11" s="1"/>
      <c r="K11" s="444"/>
      <c r="L11" s="445"/>
      <c r="M11" s="29"/>
      <c r="N11" s="30"/>
      <c r="O11" s="30"/>
      <c r="P11" s="30"/>
      <c r="Q11" s="31"/>
      <c r="R11" s="31"/>
      <c r="S11" s="429">
        <f>IF(ISNUMBER(Q12),IF(G12&lt;Q12,1,IF(G12=Q12,0.5,0)),"")</f>
        <v>1</v>
      </c>
    </row>
    <row r="12" spans="1:28" ht="15.95" customHeight="1" thickBot="1">
      <c r="A12" s="448">
        <v>20150</v>
      </c>
      <c r="B12" s="447"/>
      <c r="C12" s="32" t="s">
        <v>18</v>
      </c>
      <c r="D12" s="33">
        <f>IF(ISNUMBER(D8),SUM(D8:D11),"")</f>
        <v>242</v>
      </c>
      <c r="E12" s="34">
        <f>IF(ISNUMBER(E8),SUM(E8:E11),"")</f>
        <v>77</v>
      </c>
      <c r="F12" s="35">
        <f>IF(ISNUMBER(F8),SUM(F8:F11),"")</f>
        <v>16</v>
      </c>
      <c r="G12" s="36">
        <f>IF(ISNUMBER(G8),SUM(G8:G11),"")</f>
        <v>319</v>
      </c>
      <c r="H12" s="37">
        <f>IF(ISNUMBER($G12),SUM(H8:H11),"")</f>
        <v>0</v>
      </c>
      <c r="I12" s="430"/>
      <c r="J12" s="1"/>
      <c r="K12" s="446">
        <v>23635</v>
      </c>
      <c r="L12" s="447"/>
      <c r="M12" s="32" t="s">
        <v>18</v>
      </c>
      <c r="N12" s="33">
        <f>IF(ISNUMBER(N8),SUM(N8:N11),"")</f>
        <v>270</v>
      </c>
      <c r="O12" s="34">
        <f>IF(ISNUMBER(O8),SUM(O8:O11),"")</f>
        <v>134</v>
      </c>
      <c r="P12" s="35">
        <f>IF(ISNUMBER(P8),SUM(P8:P11),"")</f>
        <v>3</v>
      </c>
      <c r="Q12" s="36">
        <f>IF(ISNUMBER(Q8),SUM(Q8:Q11),"")</f>
        <v>404</v>
      </c>
      <c r="R12" s="37">
        <f>IF(ISNUMBER($Q12),SUM(R7:R11),"")</f>
        <v>2</v>
      </c>
      <c r="S12" s="430"/>
    </row>
    <row r="13" spans="1:28" ht="12.95" customHeight="1" thickTop="1">
      <c r="A13" s="436" t="s">
        <v>26</v>
      </c>
      <c r="B13" s="437"/>
      <c r="C13" s="13">
        <v>1</v>
      </c>
      <c r="D13" s="38">
        <v>153</v>
      </c>
      <c r="E13" s="39">
        <v>50</v>
      </c>
      <c r="F13" s="39">
        <v>6</v>
      </c>
      <c r="G13" s="40">
        <f>IF(ISBLANK(D13),"",D13+E13)</f>
        <v>203</v>
      </c>
      <c r="H13" s="17">
        <f>IF(ISNUMBER(G13),IF(G13&gt;Q13,1,IF(G13=Q13,0.5,0)),"")</f>
        <v>1</v>
      </c>
      <c r="I13" s="440">
        <f>IF(COUNT(Q17),SUM(I9+G17-Q17),"")</f>
        <v>-100</v>
      </c>
      <c r="J13" s="1"/>
      <c r="K13" s="436" t="s">
        <v>27</v>
      </c>
      <c r="L13" s="437"/>
      <c r="M13" s="13">
        <v>1</v>
      </c>
      <c r="N13" s="38">
        <v>134</v>
      </c>
      <c r="O13" s="39">
        <v>53</v>
      </c>
      <c r="P13" s="39">
        <v>7</v>
      </c>
      <c r="Q13" s="40">
        <f>IF(ISBLANK(N13),"",N13+O13)</f>
        <v>187</v>
      </c>
      <c r="R13" s="17">
        <f>IF(ISNUMBER(Q13),IF(G13&lt;Q13,1,IF(G13=Q13,0.5,0)),"")</f>
        <v>0</v>
      </c>
      <c r="S13" s="19"/>
    </row>
    <row r="14" spans="1:28" ht="12.95" customHeight="1" thickBot="1">
      <c r="A14" s="438"/>
      <c r="B14" s="439"/>
      <c r="C14" s="20">
        <v>2</v>
      </c>
      <c r="D14" s="21">
        <v>132</v>
      </c>
      <c r="E14" s="22">
        <v>41</v>
      </c>
      <c r="F14" s="22">
        <v>4</v>
      </c>
      <c r="G14" s="23">
        <f>IF(ISBLANK(D14),"",D14+E14)</f>
        <v>173</v>
      </c>
      <c r="H14" s="24">
        <f>IF(ISNUMBER(G14),IF(G14&gt;Q14,1,IF(G14=Q14,0.5,0)),"")</f>
        <v>0</v>
      </c>
      <c r="I14" s="441"/>
      <c r="J14" s="1"/>
      <c r="K14" s="438"/>
      <c r="L14" s="439"/>
      <c r="M14" s="20">
        <v>2</v>
      </c>
      <c r="N14" s="21">
        <v>141</v>
      </c>
      <c r="O14" s="22">
        <v>63</v>
      </c>
      <c r="P14" s="22">
        <v>6</v>
      </c>
      <c r="Q14" s="23">
        <f>IF(ISBLANK(N14),"",N14+O14)</f>
        <v>204</v>
      </c>
      <c r="R14" s="24">
        <f>IF(ISNUMBER(Q14),IF(G14&lt;Q14,1,IF(G14=Q14,0.5,0)),"")</f>
        <v>1</v>
      </c>
      <c r="S14" s="19"/>
    </row>
    <row r="15" spans="1:28" ht="9.9499999999999993" customHeight="1" thickTop="1">
      <c r="A15" s="442" t="s">
        <v>28</v>
      </c>
      <c r="B15" s="443"/>
      <c r="C15" s="26"/>
      <c r="D15" s="27"/>
      <c r="E15" s="27"/>
      <c r="F15" s="27"/>
      <c r="G15" s="27"/>
      <c r="H15" s="27"/>
      <c r="I15" s="28"/>
      <c r="J15" s="1"/>
      <c r="K15" s="442" t="s">
        <v>29</v>
      </c>
      <c r="L15" s="443"/>
      <c r="M15" s="26"/>
      <c r="N15" s="27"/>
      <c r="O15" s="27"/>
      <c r="P15" s="27"/>
      <c r="Q15" s="27"/>
      <c r="R15" s="27"/>
      <c r="S15" s="28"/>
    </row>
    <row r="16" spans="1:28" ht="9.9499999999999993" customHeight="1" thickBot="1">
      <c r="A16" s="444"/>
      <c r="B16" s="445"/>
      <c r="C16" s="29"/>
      <c r="D16" s="30"/>
      <c r="E16" s="30"/>
      <c r="F16" s="30"/>
      <c r="G16" s="31"/>
      <c r="H16" s="31"/>
      <c r="I16" s="429">
        <f>IF(ISNUMBER(G17),IF(G17&gt;Q17,1,IF(G17=Q17,0.5,0)),"")</f>
        <v>0</v>
      </c>
      <c r="J16" s="1"/>
      <c r="K16" s="444"/>
      <c r="L16" s="445"/>
      <c r="M16" s="29"/>
      <c r="N16" s="30"/>
      <c r="O16" s="30"/>
      <c r="P16" s="30"/>
      <c r="Q16" s="31"/>
      <c r="R16" s="31"/>
      <c r="S16" s="429">
        <f>IF(ISNUMBER(Q17),IF(G17&lt;Q17,1,IF(G17=Q17,0.5,0)),"")</f>
        <v>1</v>
      </c>
    </row>
    <row r="17" spans="1:19" ht="15.95" customHeight="1" thickBot="1">
      <c r="A17" s="446">
        <v>20405</v>
      </c>
      <c r="B17" s="447"/>
      <c r="C17" s="32" t="s">
        <v>18</v>
      </c>
      <c r="D17" s="33">
        <f>IF(ISNUMBER(D13),SUM(D13:D16),"")</f>
        <v>285</v>
      </c>
      <c r="E17" s="34">
        <f>IF(ISNUMBER(E13),SUM(E13:E16),"")</f>
        <v>91</v>
      </c>
      <c r="F17" s="35">
        <f>IF(ISNUMBER(F13),SUM(F13:F16),"")</f>
        <v>10</v>
      </c>
      <c r="G17" s="36">
        <f>IF(ISNUMBER(G13),SUM(G13:G16),"")</f>
        <v>376</v>
      </c>
      <c r="H17" s="37">
        <f>IF(ISNUMBER($G17),SUM(H13:H16),"")</f>
        <v>1</v>
      </c>
      <c r="I17" s="430"/>
      <c r="J17" s="1"/>
      <c r="K17" s="446">
        <v>19345</v>
      </c>
      <c r="L17" s="447"/>
      <c r="M17" s="32" t="s">
        <v>18</v>
      </c>
      <c r="N17" s="33">
        <f>IF(ISNUMBER(N13),SUM(N13:N16),"")</f>
        <v>275</v>
      </c>
      <c r="O17" s="34">
        <f>IF(ISNUMBER(O13),SUM(O13:O16),"")</f>
        <v>116</v>
      </c>
      <c r="P17" s="35">
        <f>IF(ISNUMBER(P13),SUM(P13:P16),"")</f>
        <v>13</v>
      </c>
      <c r="Q17" s="36">
        <f>IF(ISNUMBER(Q13),SUM(Q13:Q16),"")</f>
        <v>391</v>
      </c>
      <c r="R17" s="37">
        <f>IF(ISNUMBER($Q17),SUM(R13:R16),"")</f>
        <v>1</v>
      </c>
      <c r="S17" s="430"/>
    </row>
    <row r="18" spans="1:19" ht="12.95" customHeight="1" thickTop="1">
      <c r="A18" s="436" t="s">
        <v>30</v>
      </c>
      <c r="B18" s="437"/>
      <c r="C18" s="13">
        <v>1</v>
      </c>
      <c r="D18" s="38">
        <v>163</v>
      </c>
      <c r="E18" s="39">
        <v>61</v>
      </c>
      <c r="F18" s="39">
        <v>3</v>
      </c>
      <c r="G18" s="40">
        <f>IF(ISBLANK(D18),"",D18+E18)</f>
        <v>224</v>
      </c>
      <c r="H18" s="17">
        <f>IF(ISNUMBER(G18),IF(G18&gt;Q18,1,IF(G18=Q18,0.5,0)),"")</f>
        <v>1</v>
      </c>
      <c r="I18" s="440">
        <f>IF(COUNT(Q22),SUM(I13+G22-Q22),"")</f>
        <v>-51</v>
      </c>
      <c r="J18" s="1"/>
      <c r="K18" s="436" t="s">
        <v>31</v>
      </c>
      <c r="L18" s="437"/>
      <c r="M18" s="13">
        <v>1</v>
      </c>
      <c r="N18" s="38">
        <v>133</v>
      </c>
      <c r="O18" s="39">
        <v>48</v>
      </c>
      <c r="P18" s="39">
        <v>7</v>
      </c>
      <c r="Q18" s="40">
        <f>IF(ISBLANK(N18),"",N18+O18)</f>
        <v>181</v>
      </c>
      <c r="R18" s="17">
        <f>IF(ISNUMBER(Q18),IF(G18&lt;Q18,1,IF(G18=Q18,0.5,0)),"")</f>
        <v>0</v>
      </c>
      <c r="S18" s="19"/>
    </row>
    <row r="19" spans="1:19" ht="12.95" customHeight="1" thickBot="1">
      <c r="A19" s="438"/>
      <c r="B19" s="439"/>
      <c r="C19" s="20">
        <v>2</v>
      </c>
      <c r="D19" s="21">
        <v>135</v>
      </c>
      <c r="E19" s="22">
        <v>52</v>
      </c>
      <c r="F19" s="22">
        <v>5</v>
      </c>
      <c r="G19" s="23">
        <f>IF(ISBLANK(D19),"",D19+E19)</f>
        <v>187</v>
      </c>
      <c r="H19" s="24">
        <f>IF(ISNUMBER(G19),IF(G19&gt;Q19,1,IF(G19=Q19,0.5,0)),"")</f>
        <v>1</v>
      </c>
      <c r="I19" s="441"/>
      <c r="J19" s="1"/>
      <c r="K19" s="438"/>
      <c r="L19" s="439"/>
      <c r="M19" s="20">
        <v>2</v>
      </c>
      <c r="N19" s="21">
        <v>139</v>
      </c>
      <c r="O19" s="22">
        <v>42</v>
      </c>
      <c r="P19" s="22">
        <v>3</v>
      </c>
      <c r="Q19" s="23">
        <f>IF(ISBLANK(N19),"",N19+O19)</f>
        <v>181</v>
      </c>
      <c r="R19" s="24">
        <f>IF(ISNUMBER(Q19),IF(G19&lt;Q19,1,IF(G19=Q19,0.5,0)),"")</f>
        <v>0</v>
      </c>
      <c r="S19" s="19"/>
    </row>
    <row r="20" spans="1:19" ht="9.9499999999999993" customHeight="1" thickTop="1">
      <c r="A20" s="442" t="s">
        <v>32</v>
      </c>
      <c r="B20" s="443"/>
      <c r="C20" s="26"/>
      <c r="D20" s="27"/>
      <c r="E20" s="27"/>
      <c r="F20" s="27"/>
      <c r="G20" s="27"/>
      <c r="H20" s="27"/>
      <c r="I20" s="28"/>
      <c r="J20" s="1"/>
      <c r="K20" s="442" t="s">
        <v>33</v>
      </c>
      <c r="L20" s="443"/>
      <c r="M20" s="26"/>
      <c r="N20" s="27"/>
      <c r="O20" s="27"/>
      <c r="P20" s="27"/>
      <c r="Q20" s="27"/>
      <c r="R20" s="27"/>
      <c r="S20" s="28"/>
    </row>
    <row r="21" spans="1:19" ht="9.9499999999999993" customHeight="1" thickBot="1">
      <c r="A21" s="444"/>
      <c r="B21" s="445"/>
      <c r="C21" s="29"/>
      <c r="D21" s="30"/>
      <c r="E21" s="30"/>
      <c r="F21" s="30"/>
      <c r="G21" s="31"/>
      <c r="H21" s="31"/>
      <c r="I21" s="429">
        <f>IF(ISNUMBER(G22),IF(G22&gt;Q22,1,IF(G22=Q22,0.5,0)),"")</f>
        <v>1</v>
      </c>
      <c r="J21" s="1"/>
      <c r="K21" s="444"/>
      <c r="L21" s="445"/>
      <c r="M21" s="29"/>
      <c r="N21" s="30"/>
      <c r="O21" s="30"/>
      <c r="P21" s="30"/>
      <c r="Q21" s="31"/>
      <c r="R21" s="31"/>
      <c r="S21" s="429">
        <f>IF(ISNUMBER(Q22),IF(G22&lt;Q22,1,IF(G22=Q22,0.5,0)),"")</f>
        <v>0</v>
      </c>
    </row>
    <row r="22" spans="1:19" ht="15.95" customHeight="1" thickBot="1">
      <c r="A22" s="446">
        <v>20143</v>
      </c>
      <c r="B22" s="447"/>
      <c r="C22" s="32" t="s">
        <v>18</v>
      </c>
      <c r="D22" s="33">
        <f>IF(ISNUMBER(D18),SUM(D18:D21),"")</f>
        <v>298</v>
      </c>
      <c r="E22" s="34">
        <f>IF(ISNUMBER(E18),SUM(E18:E21),"")</f>
        <v>113</v>
      </c>
      <c r="F22" s="35">
        <f>IF(ISNUMBER(F18),SUM(F18:F21),"")</f>
        <v>8</v>
      </c>
      <c r="G22" s="36">
        <f>IF(ISNUMBER(G18),SUM(G18:G21),"")</f>
        <v>411</v>
      </c>
      <c r="H22" s="37">
        <f>IF(ISNUMBER($G22),SUM(H18:H21),"")</f>
        <v>2</v>
      </c>
      <c r="I22" s="430"/>
      <c r="J22" s="1"/>
      <c r="K22" s="446">
        <v>2707</v>
      </c>
      <c r="L22" s="447"/>
      <c r="M22" s="32" t="s">
        <v>18</v>
      </c>
      <c r="N22" s="33">
        <f>IF(ISNUMBER(N18),SUM(N18:N21),"")</f>
        <v>272</v>
      </c>
      <c r="O22" s="34">
        <f>IF(ISNUMBER(O18),SUM(O18:O21),"")</f>
        <v>90</v>
      </c>
      <c r="P22" s="35">
        <f>IF(ISNUMBER(P18),SUM(P18:P21),"")</f>
        <v>10</v>
      </c>
      <c r="Q22" s="36">
        <f>IF(ISNUMBER(Q18),SUM(Q18:Q21),"")</f>
        <v>362</v>
      </c>
      <c r="R22" s="37">
        <f>IF(ISNUMBER($Q22),SUM(R18:R21),"")</f>
        <v>0</v>
      </c>
      <c r="S22" s="430"/>
    </row>
    <row r="23" spans="1:19" ht="12.95" customHeight="1" thickTop="1">
      <c r="A23" s="436" t="s">
        <v>34</v>
      </c>
      <c r="B23" s="437"/>
      <c r="C23" s="13">
        <v>1</v>
      </c>
      <c r="D23" s="38">
        <v>146</v>
      </c>
      <c r="E23" s="39">
        <v>72</v>
      </c>
      <c r="F23" s="39">
        <v>1</v>
      </c>
      <c r="G23" s="40">
        <f>IF(ISBLANK(D23),"",D23+E23)</f>
        <v>218</v>
      </c>
      <c r="H23" s="17">
        <f>IF(ISNUMBER(G23),IF(G23&gt;Q23,1,IF(G23=Q23,0.5,0)),"")</f>
        <v>1</v>
      </c>
      <c r="I23" s="440">
        <f>IF(COUNT(Q27),SUM(I18+G27-Q27),"")</f>
        <v>-37</v>
      </c>
      <c r="J23" s="1"/>
      <c r="K23" s="436" t="s">
        <v>35</v>
      </c>
      <c r="L23" s="437"/>
      <c r="M23" s="13">
        <v>1</v>
      </c>
      <c r="N23" s="38">
        <v>135</v>
      </c>
      <c r="O23" s="39">
        <v>67</v>
      </c>
      <c r="P23" s="39">
        <v>5</v>
      </c>
      <c r="Q23" s="40">
        <f>IF(ISBLANK(N23),"",N23+O23)</f>
        <v>202</v>
      </c>
      <c r="R23" s="17">
        <f>IF(ISNUMBER(Q23),IF(G23&lt;Q23,1,IF(G23=Q23,0.5,0)),"")</f>
        <v>0</v>
      </c>
      <c r="S23" s="19"/>
    </row>
    <row r="24" spans="1:19" ht="12.95" customHeight="1" thickBot="1">
      <c r="A24" s="438"/>
      <c r="B24" s="439"/>
      <c r="C24" s="20">
        <v>2</v>
      </c>
      <c r="D24" s="21">
        <v>140</v>
      </c>
      <c r="E24" s="22">
        <v>53</v>
      </c>
      <c r="F24" s="22">
        <v>4</v>
      </c>
      <c r="G24" s="23">
        <f>IF(ISBLANK(D24),"",D24+E24)</f>
        <v>193</v>
      </c>
      <c r="H24" s="24">
        <f>IF(ISNUMBER(G24),IF(G24&gt;Q24,1,IF(G24=Q24,0.5,0)),"")</f>
        <v>0</v>
      </c>
      <c r="I24" s="441"/>
      <c r="J24" s="1"/>
      <c r="K24" s="438"/>
      <c r="L24" s="439"/>
      <c r="M24" s="20">
        <v>2</v>
      </c>
      <c r="N24" s="21">
        <v>142</v>
      </c>
      <c r="O24" s="22">
        <v>53</v>
      </c>
      <c r="P24" s="22">
        <v>7</v>
      </c>
      <c r="Q24" s="23">
        <f>IF(ISBLANK(N24),"",N24+O24)</f>
        <v>195</v>
      </c>
      <c r="R24" s="24">
        <f>IF(ISNUMBER(Q24),IF(G24&lt;Q24,1,IF(G24=Q24,0.5,0)),"")</f>
        <v>1</v>
      </c>
      <c r="S24" s="19"/>
    </row>
    <row r="25" spans="1:19" ht="9.9499999999999993" customHeight="1" thickTop="1">
      <c r="A25" s="442" t="s">
        <v>36</v>
      </c>
      <c r="B25" s="443"/>
      <c r="C25" s="26"/>
      <c r="D25" s="27"/>
      <c r="E25" s="27"/>
      <c r="F25" s="27"/>
      <c r="G25" s="27"/>
      <c r="H25" s="27"/>
      <c r="I25" s="28"/>
      <c r="J25" s="1"/>
      <c r="K25" s="442" t="s">
        <v>37</v>
      </c>
      <c r="L25" s="443"/>
      <c r="M25" s="26"/>
      <c r="N25" s="27"/>
      <c r="O25" s="27"/>
      <c r="P25" s="27"/>
      <c r="Q25" s="27"/>
      <c r="R25" s="27"/>
      <c r="S25" s="28"/>
    </row>
    <row r="26" spans="1:19" ht="9.9499999999999993" customHeight="1" thickBot="1">
      <c r="A26" s="444"/>
      <c r="B26" s="445"/>
      <c r="C26" s="29"/>
      <c r="D26" s="30"/>
      <c r="E26" s="30"/>
      <c r="F26" s="30"/>
      <c r="G26" s="31"/>
      <c r="H26" s="31"/>
      <c r="I26" s="429">
        <f>IF(ISNUMBER(G27),IF(G27&gt;Q27,1,IF(G27=Q27,0.5,0)),"")</f>
        <v>1</v>
      </c>
      <c r="J26" s="1"/>
      <c r="K26" s="444"/>
      <c r="L26" s="445"/>
      <c r="M26" s="29"/>
      <c r="N26" s="30"/>
      <c r="O26" s="30"/>
      <c r="P26" s="30"/>
      <c r="Q26" s="31"/>
      <c r="R26" s="31"/>
      <c r="S26" s="429">
        <f>IF(ISNUMBER(Q27),IF(G27&lt;Q27,1,IF(G27=Q27,0.5,0)),"")</f>
        <v>0</v>
      </c>
    </row>
    <row r="27" spans="1:19" ht="15.95" customHeight="1" thickBot="1">
      <c r="A27" s="446">
        <v>20144</v>
      </c>
      <c r="B27" s="447"/>
      <c r="C27" s="32" t="s">
        <v>18</v>
      </c>
      <c r="D27" s="33">
        <f>IF(ISNUMBER(D23),SUM(D23:D26),"")</f>
        <v>286</v>
      </c>
      <c r="E27" s="34">
        <f>IF(ISNUMBER(E23),SUM(E23:E26),"")</f>
        <v>125</v>
      </c>
      <c r="F27" s="35">
        <f>IF(ISNUMBER(F23),SUM(F23:F26),"")</f>
        <v>5</v>
      </c>
      <c r="G27" s="36">
        <f>IF(ISNUMBER(G23),SUM(G23:G26),"")</f>
        <v>411</v>
      </c>
      <c r="H27" s="37">
        <f>IF(ISNUMBER($G27),SUM(H23:H26),"")</f>
        <v>1</v>
      </c>
      <c r="I27" s="430"/>
      <c r="J27" s="1"/>
      <c r="K27" s="446">
        <v>2705</v>
      </c>
      <c r="L27" s="447"/>
      <c r="M27" s="32" t="s">
        <v>18</v>
      </c>
      <c r="N27" s="33">
        <f>IF(ISNUMBER(N23),SUM(N23:N26),"")</f>
        <v>277</v>
      </c>
      <c r="O27" s="34">
        <f>IF(ISNUMBER(O23),SUM(O23:O26),"")</f>
        <v>120</v>
      </c>
      <c r="P27" s="35">
        <f>IF(ISNUMBER(P23),SUM(P23:P26),"")</f>
        <v>12</v>
      </c>
      <c r="Q27" s="36">
        <f>IF(ISNUMBER(Q23),SUM(Q23:Q26),"")</f>
        <v>397</v>
      </c>
      <c r="R27" s="37">
        <f>IF(ISNUMBER($Q27),SUM(R23:R26),"")</f>
        <v>1</v>
      </c>
      <c r="S27" s="430"/>
    </row>
    <row r="28" spans="1:19" ht="12.95" customHeight="1" thickTop="1">
      <c r="A28" s="436" t="s">
        <v>38</v>
      </c>
      <c r="B28" s="437"/>
      <c r="C28" s="13">
        <v>1</v>
      </c>
      <c r="D28" s="38">
        <v>137</v>
      </c>
      <c r="E28" s="39">
        <v>69</v>
      </c>
      <c r="F28" s="39">
        <v>0</v>
      </c>
      <c r="G28" s="40">
        <f>IF(ISBLANK(D28),"",D28+E28)</f>
        <v>206</v>
      </c>
      <c r="H28" s="17">
        <f>IF(ISNUMBER(G28),IF(G28&gt;Q28,1,IF(G28=Q28,0.5,0)),"")</f>
        <v>1</v>
      </c>
      <c r="I28" s="440">
        <f>IF(COUNT(Q32),SUM(I23+G32-Q32),"")</f>
        <v>-16</v>
      </c>
      <c r="J28" s="1"/>
      <c r="K28" s="436" t="s">
        <v>39</v>
      </c>
      <c r="L28" s="437"/>
      <c r="M28" s="13">
        <v>1</v>
      </c>
      <c r="N28" s="38">
        <v>130</v>
      </c>
      <c r="O28" s="39">
        <v>61</v>
      </c>
      <c r="P28" s="39">
        <v>3</v>
      </c>
      <c r="Q28" s="40">
        <f>IF(ISBLANK(N28),"",N28+O28)</f>
        <v>191</v>
      </c>
      <c r="R28" s="17">
        <f>IF(ISNUMBER(Q28),IF(G28&lt;Q28,1,IF(G28=Q28,0.5,0)),"")</f>
        <v>0</v>
      </c>
      <c r="S28" s="19"/>
    </row>
    <row r="29" spans="1:19" ht="12.95" customHeight="1" thickBot="1">
      <c r="A29" s="438"/>
      <c r="B29" s="439"/>
      <c r="C29" s="20">
        <v>2</v>
      </c>
      <c r="D29" s="21">
        <v>134</v>
      </c>
      <c r="E29" s="22">
        <v>72</v>
      </c>
      <c r="F29" s="22">
        <v>4</v>
      </c>
      <c r="G29" s="23">
        <f>IF(ISBLANK(D29),"",D29+E29)</f>
        <v>206</v>
      </c>
      <c r="H29" s="24">
        <f>IF(ISNUMBER(G29),IF(G29&gt;Q29,1,IF(G29=Q29,0.5,0)),"")</f>
        <v>1</v>
      </c>
      <c r="I29" s="441"/>
      <c r="J29" s="1"/>
      <c r="K29" s="438"/>
      <c r="L29" s="439"/>
      <c r="M29" s="20">
        <v>2</v>
      </c>
      <c r="N29" s="21">
        <v>139</v>
      </c>
      <c r="O29" s="22">
        <v>61</v>
      </c>
      <c r="P29" s="22">
        <v>4</v>
      </c>
      <c r="Q29" s="23">
        <f>IF(ISBLANK(N29),"",N29+O29)</f>
        <v>200</v>
      </c>
      <c r="R29" s="24">
        <f>IF(ISNUMBER(Q29),IF(G29&lt;Q29,1,IF(G29=Q29,0.5,0)),"")</f>
        <v>0</v>
      </c>
      <c r="S29" s="19"/>
    </row>
    <row r="30" spans="1:19" ht="9.9499999999999993" customHeight="1" thickTop="1">
      <c r="A30" s="442" t="s">
        <v>40</v>
      </c>
      <c r="B30" s="443"/>
      <c r="C30" s="26"/>
      <c r="D30" s="27"/>
      <c r="E30" s="27"/>
      <c r="F30" s="27"/>
      <c r="G30" s="27"/>
      <c r="H30" s="27"/>
      <c r="I30" s="28"/>
      <c r="J30" s="1"/>
      <c r="K30" s="442" t="s">
        <v>41</v>
      </c>
      <c r="L30" s="443"/>
      <c r="M30" s="26"/>
      <c r="N30" s="27"/>
      <c r="O30" s="27"/>
      <c r="P30" s="27"/>
      <c r="Q30" s="27"/>
      <c r="R30" s="27"/>
      <c r="S30" s="28"/>
    </row>
    <row r="31" spans="1:19" ht="9.9499999999999993" customHeight="1" thickBot="1">
      <c r="A31" s="444"/>
      <c r="B31" s="445"/>
      <c r="C31" s="29"/>
      <c r="D31" s="30"/>
      <c r="E31" s="30"/>
      <c r="F31" s="30"/>
      <c r="G31" s="31"/>
      <c r="H31" s="31"/>
      <c r="I31" s="429">
        <f>IF(ISNUMBER(G32),IF(G32&gt;Q32,1,IF(G32=Q32,0.5,0)),"")</f>
        <v>1</v>
      </c>
      <c r="J31" s="1"/>
      <c r="K31" s="444"/>
      <c r="L31" s="445"/>
      <c r="M31" s="29"/>
      <c r="N31" s="30"/>
      <c r="O31" s="30"/>
      <c r="P31" s="30"/>
      <c r="Q31" s="31"/>
      <c r="R31" s="31"/>
      <c r="S31" s="429">
        <f>IF(ISNUMBER(Q32),IF(G32&lt;Q32,1,IF(G32=Q32,0.5,0)),"")</f>
        <v>0</v>
      </c>
    </row>
    <row r="32" spans="1:19" ht="15.95" customHeight="1" thickBot="1">
      <c r="A32" s="446">
        <v>20146</v>
      </c>
      <c r="B32" s="447"/>
      <c r="C32" s="32" t="s">
        <v>18</v>
      </c>
      <c r="D32" s="33">
        <f>IF(ISNUMBER(D28),SUM(D28:D31),"")</f>
        <v>271</v>
      </c>
      <c r="E32" s="34">
        <f>IF(ISNUMBER(E28),SUM(E28:E31),"")</f>
        <v>141</v>
      </c>
      <c r="F32" s="35">
        <f>IF(ISNUMBER(F28),SUM(F28:F31),"")</f>
        <v>4</v>
      </c>
      <c r="G32" s="36">
        <f>IF(ISNUMBER(G28),SUM(G28:G31),"")</f>
        <v>412</v>
      </c>
      <c r="H32" s="37">
        <f>IF(ISNUMBER($G32),SUM(H28:H31),"")</f>
        <v>2</v>
      </c>
      <c r="I32" s="430"/>
      <c r="J32" s="1"/>
      <c r="K32" s="446">
        <v>2725</v>
      </c>
      <c r="L32" s="447"/>
      <c r="M32" s="32" t="s">
        <v>18</v>
      </c>
      <c r="N32" s="33">
        <f>IF(ISNUMBER(N28),SUM(N28:N31),"")</f>
        <v>269</v>
      </c>
      <c r="O32" s="34">
        <f>IF(ISNUMBER(O28),SUM(O28:O31),"")</f>
        <v>122</v>
      </c>
      <c r="P32" s="35">
        <f>IF(ISNUMBER(P28),SUM(P28:P31),"")</f>
        <v>7</v>
      </c>
      <c r="Q32" s="36">
        <f>IF(ISNUMBER(Q28),SUM(Q28:Q31),"")</f>
        <v>391</v>
      </c>
      <c r="R32" s="37">
        <f>IF(ISNUMBER($Q32),SUM(R28:R31),"")</f>
        <v>0</v>
      </c>
      <c r="S32" s="430"/>
    </row>
    <row r="33" spans="1:27" ht="12.95" customHeight="1" thickTop="1">
      <c r="A33" s="436" t="s">
        <v>42</v>
      </c>
      <c r="B33" s="437"/>
      <c r="C33" s="13">
        <v>1</v>
      </c>
      <c r="D33" s="38">
        <v>135</v>
      </c>
      <c r="E33" s="39">
        <v>54</v>
      </c>
      <c r="F33" s="39">
        <v>3</v>
      </c>
      <c r="G33" s="40">
        <f>IF(ISBLANK(D33),"",D33+E33)</f>
        <v>189</v>
      </c>
      <c r="H33" s="17">
        <f>IF(ISNUMBER(G33),IF(G33&gt;Q33,1,IF(G33=Q33,0.5,0)),"")</f>
        <v>0</v>
      </c>
      <c r="I33" s="440">
        <f>IF(COUNT(Q37),SUM(I28+G37-Q37),"")</f>
        <v>-22</v>
      </c>
      <c r="J33" s="1"/>
      <c r="K33" s="436" t="s">
        <v>43</v>
      </c>
      <c r="L33" s="437"/>
      <c r="M33" s="13">
        <v>1</v>
      </c>
      <c r="N33" s="38">
        <v>146</v>
      </c>
      <c r="O33" s="39">
        <v>53</v>
      </c>
      <c r="P33" s="39">
        <v>4</v>
      </c>
      <c r="Q33" s="40">
        <f>IF(ISBLANK(N33),"",N33+O33)</f>
        <v>199</v>
      </c>
      <c r="R33" s="17">
        <f>IF(ISNUMBER(Q33),IF(G33&lt;Q33,1,IF(G33=Q33,0.5,0)),"")</f>
        <v>1</v>
      </c>
      <c r="S33" s="19"/>
    </row>
    <row r="34" spans="1:27" ht="12.95" customHeight="1" thickBot="1">
      <c r="A34" s="438"/>
      <c r="B34" s="439"/>
      <c r="C34" s="20">
        <v>2</v>
      </c>
      <c r="D34" s="21">
        <v>146</v>
      </c>
      <c r="E34" s="22">
        <v>62</v>
      </c>
      <c r="F34" s="22">
        <v>2</v>
      </c>
      <c r="G34" s="23">
        <f>IF(ISBLANK(D34),"",D34+E34)</f>
        <v>208</v>
      </c>
      <c r="H34" s="24">
        <f>IF(ISNUMBER(G34),IF(G34&gt;Q34,1,IF(G34=Q34,0.5,0)),"")</f>
        <v>1</v>
      </c>
      <c r="I34" s="441"/>
      <c r="J34" s="1"/>
      <c r="K34" s="438"/>
      <c r="L34" s="439"/>
      <c r="M34" s="20">
        <v>2</v>
      </c>
      <c r="N34" s="21">
        <v>142</v>
      </c>
      <c r="O34" s="22">
        <v>62</v>
      </c>
      <c r="P34" s="22">
        <v>4</v>
      </c>
      <c r="Q34" s="23">
        <f>IF(ISBLANK(N34),"",N34+O34)</f>
        <v>204</v>
      </c>
      <c r="R34" s="24">
        <f>IF(ISNUMBER(Q34),IF(G34&lt;Q34,1,IF(G34=Q34,0.5,0)),"")</f>
        <v>0</v>
      </c>
      <c r="S34" s="19"/>
    </row>
    <row r="35" spans="1:27" ht="9.9499999999999993" customHeight="1" thickTop="1">
      <c r="A35" s="442" t="s">
        <v>44</v>
      </c>
      <c r="B35" s="443"/>
      <c r="C35" s="26"/>
      <c r="D35" s="27"/>
      <c r="E35" s="27"/>
      <c r="F35" s="27"/>
      <c r="G35" s="27"/>
      <c r="H35" s="27"/>
      <c r="I35" s="28"/>
      <c r="J35" s="1"/>
      <c r="K35" s="442" t="s">
        <v>45</v>
      </c>
      <c r="L35" s="443"/>
      <c r="M35" s="26"/>
      <c r="N35" s="27"/>
      <c r="O35" s="27"/>
      <c r="P35" s="27"/>
      <c r="Q35" s="27"/>
      <c r="R35" s="27"/>
      <c r="S35" s="28"/>
    </row>
    <row r="36" spans="1:27" ht="9.9499999999999993" customHeight="1" thickBot="1">
      <c r="A36" s="444"/>
      <c r="B36" s="445"/>
      <c r="C36" s="29"/>
      <c r="D36" s="30"/>
      <c r="E36" s="30"/>
      <c r="F36" s="30"/>
      <c r="G36" s="31"/>
      <c r="H36" s="31"/>
      <c r="I36" s="429">
        <f>IF(ISNUMBER(G37),IF(G37&gt;Q37,1,IF(G37=Q37,0.5,0)),"")</f>
        <v>0</v>
      </c>
      <c r="J36" s="1"/>
      <c r="K36" s="444"/>
      <c r="L36" s="445"/>
      <c r="M36" s="29"/>
      <c r="N36" s="30"/>
      <c r="O36" s="30"/>
      <c r="P36" s="30"/>
      <c r="Q36" s="31"/>
      <c r="R36" s="31"/>
      <c r="S36" s="429">
        <f>IF(ISNUMBER(Q37),IF(G37&lt;Q37,1,IF(G37=Q37,0.5,0)),"")</f>
        <v>1</v>
      </c>
    </row>
    <row r="37" spans="1:27" ht="15.95" customHeight="1" thickBot="1">
      <c r="A37" s="431">
        <v>20149</v>
      </c>
      <c r="B37" s="432"/>
      <c r="C37" s="32" t="s">
        <v>18</v>
      </c>
      <c r="D37" s="33">
        <f>IF(ISNUMBER(D33),SUM(D33:D36),"")</f>
        <v>281</v>
      </c>
      <c r="E37" s="34">
        <f>IF(ISNUMBER(E33),SUM(E33:E36),"")</f>
        <v>116</v>
      </c>
      <c r="F37" s="35">
        <f>IF(ISNUMBER(F33),SUM(F33:F36),"")</f>
        <v>5</v>
      </c>
      <c r="G37" s="36">
        <f>IF(ISNUMBER(G33),SUM(G33:G36),"")</f>
        <v>397</v>
      </c>
      <c r="H37" s="37">
        <f>IF(ISNUMBER($G37),SUM(H33:H36),"")</f>
        <v>1</v>
      </c>
      <c r="I37" s="430"/>
      <c r="J37" s="1"/>
      <c r="K37" s="431">
        <v>10871</v>
      </c>
      <c r="L37" s="432"/>
      <c r="M37" s="32" t="s">
        <v>18</v>
      </c>
      <c r="N37" s="33">
        <f>IF(ISNUMBER(N33),SUM(N33:N36),"")</f>
        <v>288</v>
      </c>
      <c r="O37" s="34">
        <f>IF(ISNUMBER(O33),SUM(O33:O36),"")</f>
        <v>115</v>
      </c>
      <c r="P37" s="35">
        <f>IF(ISNUMBER(P33),SUM(P33:P36),"")</f>
        <v>8</v>
      </c>
      <c r="Q37" s="36">
        <f>IF(ISNUMBER(Q33),SUM(Q33:Q36),"")</f>
        <v>403</v>
      </c>
      <c r="R37" s="37">
        <f>IF(ISNUMBER($Q37),SUM(R33:R36),"")</f>
        <v>1</v>
      </c>
      <c r="S37" s="430"/>
    </row>
    <row r="38" spans="1:27" ht="5.0999999999999996" customHeight="1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7" ht="20.100000000000001" customHeight="1" thickBot="1">
      <c r="A39" s="41"/>
      <c r="B39" s="42"/>
      <c r="C39" s="43" t="s">
        <v>46</v>
      </c>
      <c r="D39" s="44">
        <f>IF(ISNUMBER(D12),SUM(D12,D17,D22,D27,D32,D37),"")</f>
        <v>1663</v>
      </c>
      <c r="E39" s="45">
        <f>IF(ISNUMBER(E12),SUM(E12,E17,E22,E27,E32,E37),"")</f>
        <v>663</v>
      </c>
      <c r="F39" s="46">
        <f>IF(ISNUMBER(F12),SUM(F12,F17,F22,F27,F32,F37),"")</f>
        <v>48</v>
      </c>
      <c r="G39" s="47">
        <f>IF(ISNUMBER(G12),SUM(G12,G17,G22,G27,G32,G37),"")</f>
        <v>2326</v>
      </c>
      <c r="H39" s="48">
        <f>IF(ISNUMBER($G39),SUM(H12,H17,H22,H27,H32,H37),"")</f>
        <v>7</v>
      </c>
      <c r="I39" s="49">
        <f>IF(ISNUMBER(G39),IF(G39&gt;Q39,2,IF(G39=Q39,1,0)),"")</f>
        <v>0</v>
      </c>
      <c r="J39" s="1"/>
      <c r="K39" s="41"/>
      <c r="L39" s="42"/>
      <c r="M39" s="43" t="s">
        <v>46</v>
      </c>
      <c r="N39" s="44">
        <f>IF(ISNUMBER(N12),SUM(N12,N17,N22,N27,N32,N37),"")</f>
        <v>1651</v>
      </c>
      <c r="O39" s="45">
        <f>IF(ISNUMBER(O12),SUM(O12,O17,O22,O27,O32,O37),"")</f>
        <v>697</v>
      </c>
      <c r="P39" s="46">
        <f>IF(ISNUMBER(P12),SUM(P12,P17,P22,P27,P32,P37),"")</f>
        <v>53</v>
      </c>
      <c r="Q39" s="47">
        <f>IF(ISNUMBER(Q12),SUM(Q12,Q17,Q22,Q27,Q32,Q37),"")</f>
        <v>2348</v>
      </c>
      <c r="R39" s="48">
        <f>IF(ISNUMBER($Q39),SUM(R12,R17,R22,R27,R32,R37),"")</f>
        <v>5</v>
      </c>
      <c r="S39" s="49">
        <f>IF(ISNUMBER(Q39),IF(G39&lt;Q39,2,IF(G39=Q39,1,0)),"")</f>
        <v>2</v>
      </c>
    </row>
    <row r="40" spans="1:27" ht="5.0999999999999996" customHeight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7" ht="21.95" customHeight="1" thickBot="1">
      <c r="A41" s="50"/>
      <c r="B41" s="51" t="s">
        <v>47</v>
      </c>
      <c r="C41" s="433" t="s">
        <v>48</v>
      </c>
      <c r="D41" s="433"/>
      <c r="E41" s="433"/>
      <c r="F41" s="1"/>
      <c r="G41" s="434" t="s">
        <v>49</v>
      </c>
      <c r="H41" s="435"/>
      <c r="I41" s="52">
        <f>IF(ISNUMBER(I11),SUM(I11,I16,I21,I26,I31,I36,I39),"")</f>
        <v>3</v>
      </c>
      <c r="J41" s="1"/>
      <c r="K41" s="50"/>
      <c r="L41" s="51" t="s">
        <v>47</v>
      </c>
      <c r="M41" s="433" t="s">
        <v>50</v>
      </c>
      <c r="N41" s="433"/>
      <c r="O41" s="433"/>
      <c r="P41" s="1"/>
      <c r="Q41" s="434" t="s">
        <v>49</v>
      </c>
      <c r="R41" s="435"/>
      <c r="S41" s="52">
        <f>IF(ISNUMBER(S11),SUM(S11,S16,S21,S26,S31,S36,S39),"")</f>
        <v>5</v>
      </c>
    </row>
    <row r="42" spans="1:27" ht="20.100000000000001" customHeight="1">
      <c r="A42" s="50"/>
      <c r="B42" s="51" t="s">
        <v>51</v>
      </c>
      <c r="C42" s="422"/>
      <c r="D42" s="422"/>
      <c r="E42" s="422"/>
      <c r="F42" s="53"/>
      <c r="G42" s="53"/>
      <c r="H42" s="53"/>
      <c r="I42" s="53"/>
      <c r="J42" s="53"/>
      <c r="K42" s="50"/>
      <c r="L42" s="51" t="s">
        <v>51</v>
      </c>
      <c r="M42" s="422"/>
      <c r="N42" s="422"/>
      <c r="O42" s="422"/>
      <c r="P42" s="54"/>
      <c r="Q42" s="12"/>
      <c r="R42" s="12"/>
      <c r="S42" s="12"/>
    </row>
    <row r="43" spans="1:27" ht="20.25" customHeight="1">
      <c r="A43" s="51" t="s">
        <v>52</v>
      </c>
      <c r="B43" s="51" t="s">
        <v>53</v>
      </c>
      <c r="C43" s="423" t="s">
        <v>54</v>
      </c>
      <c r="D43" s="423"/>
      <c r="E43" s="423"/>
      <c r="F43" s="423"/>
      <c r="G43" s="423"/>
      <c r="H43" s="423"/>
      <c r="I43" s="51"/>
      <c r="J43" s="51"/>
      <c r="K43" s="51" t="s">
        <v>55</v>
      </c>
      <c r="L43" s="424"/>
      <c r="M43" s="424"/>
      <c r="N43" s="1"/>
      <c r="O43" s="51" t="s">
        <v>51</v>
      </c>
      <c r="P43" s="426"/>
      <c r="Q43" s="426"/>
      <c r="R43" s="426"/>
      <c r="S43" s="426"/>
      <c r="V43" s="55"/>
      <c r="W43" s="55"/>
      <c r="X43" s="55"/>
      <c r="Y43" s="55"/>
      <c r="Z43" s="55"/>
      <c r="AA43" s="55"/>
    </row>
    <row r="44" spans="1:27" ht="9.75" customHeight="1">
      <c r="A44" s="51"/>
      <c r="B44" s="51"/>
      <c r="C44" s="56"/>
      <c r="D44" s="56"/>
      <c r="E44" s="56"/>
      <c r="F44" s="56"/>
      <c r="G44" s="56"/>
      <c r="H44" s="56"/>
      <c r="I44" s="51"/>
      <c r="J44" s="51"/>
      <c r="K44" s="51"/>
      <c r="L44" s="53"/>
      <c r="M44" s="53"/>
      <c r="N44" s="1"/>
      <c r="O44" s="51"/>
      <c r="P44" s="56"/>
      <c r="Q44" s="56"/>
      <c r="R44" s="56"/>
      <c r="S44" s="56"/>
    </row>
    <row r="45" spans="1:27" ht="30" customHeight="1">
      <c r="A45" s="57" t="s">
        <v>56</v>
      </c>
      <c r="B45" s="1"/>
      <c r="C45" s="1"/>
      <c r="D45" s="1"/>
      <c r="E45" s="1"/>
      <c r="F45" s="58" t="str">
        <f>IF((B3=0)," ",(CONCATENATE(B3,"   vs   ",L3)))</f>
        <v>TJ Astra Z. Město C   vs   KK Konstruktiva E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7" ht="20.100000000000001" customHeight="1">
      <c r="A46" s="1"/>
      <c r="B46" s="59" t="s">
        <v>57</v>
      </c>
      <c r="C46" s="427" t="s">
        <v>58</v>
      </c>
      <c r="D46" s="427"/>
      <c r="E46" s="1"/>
      <c r="F46" s="1"/>
      <c r="G46" s="1"/>
      <c r="H46" s="1"/>
      <c r="I46" s="59" t="s">
        <v>59</v>
      </c>
      <c r="J46" s="428" t="s">
        <v>265</v>
      </c>
      <c r="K46" s="428"/>
      <c r="L46" s="1"/>
      <c r="M46" s="1"/>
      <c r="N46" s="1"/>
      <c r="O46" s="1"/>
      <c r="P46" s="1"/>
    </row>
    <row r="47" spans="1:27" ht="20.100000000000001" customHeight="1">
      <c r="A47" s="1"/>
      <c r="B47" s="59" t="s">
        <v>60</v>
      </c>
      <c r="C47" s="415" t="s">
        <v>61</v>
      </c>
      <c r="D47" s="415"/>
      <c r="E47" s="1"/>
      <c r="F47" s="1"/>
      <c r="G47" s="1"/>
      <c r="H47" s="1"/>
      <c r="I47" s="59" t="s">
        <v>62</v>
      </c>
      <c r="J47" s="416">
        <v>6</v>
      </c>
      <c r="K47" s="416"/>
      <c r="L47" s="1"/>
      <c r="M47" s="1"/>
      <c r="N47" s="1"/>
      <c r="O47" s="1"/>
      <c r="P47" s="59" t="s">
        <v>63</v>
      </c>
      <c r="Q47" s="417"/>
      <c r="R47" s="418"/>
      <c r="S47" s="418"/>
    </row>
    <row r="48" spans="1:27" ht="9.9499999999999993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9" ht="15" customHeight="1">
      <c r="A49" s="402" t="s">
        <v>64</v>
      </c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4"/>
    </row>
    <row r="50" spans="1:19" ht="90" customHeight="1">
      <c r="A50" s="405"/>
      <c r="B50" s="406"/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7"/>
    </row>
    <row r="51" spans="1:19" ht="5.099999999999999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9" ht="15" customHeight="1">
      <c r="A52" s="419" t="s">
        <v>65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1"/>
    </row>
    <row r="53" spans="1:19" ht="6.7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2"/>
    </row>
    <row r="54" spans="1:19" ht="18" customHeight="1">
      <c r="A54" s="63" t="s">
        <v>5</v>
      </c>
      <c r="B54" s="61"/>
      <c r="C54" s="61"/>
      <c r="D54" s="61"/>
      <c r="E54" s="61"/>
      <c r="F54" s="61"/>
      <c r="G54" s="61"/>
      <c r="H54" s="61"/>
      <c r="I54" s="61"/>
      <c r="J54" s="61"/>
      <c r="K54" s="64" t="s">
        <v>7</v>
      </c>
      <c r="L54" s="61"/>
      <c r="M54" s="61"/>
      <c r="N54" s="61"/>
      <c r="O54" s="61"/>
      <c r="P54" s="61"/>
      <c r="Q54" s="61"/>
      <c r="R54" s="61"/>
      <c r="S54" s="62"/>
    </row>
    <row r="55" spans="1:19" ht="18" customHeight="1">
      <c r="A55" s="65"/>
      <c r="B55" s="66" t="s">
        <v>66</v>
      </c>
      <c r="C55" s="67"/>
      <c r="D55" s="68"/>
      <c r="E55" s="66" t="s">
        <v>67</v>
      </c>
      <c r="F55" s="67"/>
      <c r="G55" s="67"/>
      <c r="H55" s="67"/>
      <c r="I55" s="68"/>
      <c r="J55" s="61"/>
      <c r="K55" s="69"/>
      <c r="L55" s="66" t="s">
        <v>66</v>
      </c>
      <c r="M55" s="67"/>
      <c r="N55" s="68"/>
      <c r="O55" s="66" t="s">
        <v>67</v>
      </c>
      <c r="P55" s="67"/>
      <c r="Q55" s="67"/>
      <c r="R55" s="67"/>
      <c r="S55" s="70"/>
    </row>
    <row r="56" spans="1:19" ht="18" customHeight="1">
      <c r="A56" s="71" t="s">
        <v>68</v>
      </c>
      <c r="B56" s="72" t="s">
        <v>69</v>
      </c>
      <c r="C56" s="73"/>
      <c r="D56" s="74" t="s">
        <v>70</v>
      </c>
      <c r="E56" s="72" t="s">
        <v>69</v>
      </c>
      <c r="F56" s="75"/>
      <c r="G56" s="75"/>
      <c r="H56" s="76"/>
      <c r="I56" s="74" t="s">
        <v>70</v>
      </c>
      <c r="J56" s="61"/>
      <c r="K56" s="77" t="s">
        <v>68</v>
      </c>
      <c r="L56" s="72" t="s">
        <v>69</v>
      </c>
      <c r="M56" s="73"/>
      <c r="N56" s="74" t="s">
        <v>70</v>
      </c>
      <c r="O56" s="72" t="s">
        <v>69</v>
      </c>
      <c r="P56" s="75"/>
      <c r="Q56" s="75"/>
      <c r="R56" s="76"/>
      <c r="S56" s="78" t="s">
        <v>70</v>
      </c>
    </row>
    <row r="57" spans="1:19" ht="18" customHeight="1">
      <c r="A57" s="79"/>
      <c r="B57" s="410"/>
      <c r="C57" s="411"/>
      <c r="D57" s="80"/>
      <c r="E57" s="412"/>
      <c r="F57" s="413"/>
      <c r="G57" s="413"/>
      <c r="H57" s="414"/>
      <c r="I57" s="80"/>
      <c r="J57" s="61"/>
      <c r="K57" s="81"/>
      <c r="L57" s="410"/>
      <c r="M57" s="411"/>
      <c r="N57" s="80"/>
      <c r="O57" s="412"/>
      <c r="P57" s="413"/>
      <c r="Q57" s="413"/>
      <c r="R57" s="414"/>
      <c r="S57" s="82"/>
    </row>
    <row r="58" spans="1:19" ht="18" customHeight="1">
      <c r="A58" s="79"/>
      <c r="B58" s="410"/>
      <c r="C58" s="411"/>
      <c r="D58" s="80"/>
      <c r="E58" s="412"/>
      <c r="F58" s="413"/>
      <c r="G58" s="413"/>
      <c r="H58" s="414"/>
      <c r="I58" s="80"/>
      <c r="J58" s="61"/>
      <c r="K58" s="81"/>
      <c r="L58" s="410"/>
      <c r="M58" s="411"/>
      <c r="N58" s="80"/>
      <c r="O58" s="412"/>
      <c r="P58" s="413"/>
      <c r="Q58" s="413"/>
      <c r="R58" s="414"/>
      <c r="S58" s="82"/>
    </row>
    <row r="59" spans="1:19" ht="11.25" customHeigh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5"/>
    </row>
    <row r="60" spans="1:19" ht="3.75" customHeight="1">
      <c r="A60" s="64"/>
      <c r="B60" s="61"/>
      <c r="C60" s="61"/>
      <c r="D60" s="61"/>
      <c r="E60" s="61"/>
      <c r="F60" s="61"/>
      <c r="G60" s="61"/>
      <c r="H60" s="61"/>
      <c r="I60" s="61"/>
      <c r="J60" s="61"/>
      <c r="K60" s="64"/>
      <c r="L60" s="61"/>
      <c r="M60" s="61"/>
      <c r="N60" s="61"/>
      <c r="O60" s="61"/>
      <c r="P60" s="61"/>
      <c r="Q60" s="61"/>
      <c r="R60" s="61"/>
      <c r="S60" s="61"/>
    </row>
    <row r="61" spans="1:19" ht="19.5" customHeight="1">
      <c r="A61" s="396" t="s">
        <v>71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8"/>
    </row>
    <row r="62" spans="1:19" ht="90" customHeight="1">
      <c r="A62" s="399"/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1"/>
    </row>
    <row r="63" spans="1:19" ht="5.0999999999999996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9" ht="15" customHeight="1">
      <c r="A64" s="402" t="s">
        <v>72</v>
      </c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4"/>
    </row>
    <row r="65" spans="1:27" ht="90" customHeight="1">
      <c r="A65" s="405"/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7"/>
    </row>
    <row r="66" spans="1:27" ht="30" customHeight="1">
      <c r="A66" s="408" t="s">
        <v>73</v>
      </c>
      <c r="B66" s="408"/>
      <c r="C66" s="409"/>
      <c r="D66" s="409"/>
      <c r="E66" s="409"/>
      <c r="F66" s="409"/>
      <c r="G66" s="409"/>
      <c r="H66" s="409"/>
      <c r="I66" s="1"/>
      <c r="J66" s="1"/>
      <c r="K66" s="1"/>
      <c r="L66" s="1"/>
      <c r="M66" s="1"/>
      <c r="N66" s="1"/>
      <c r="O66" s="1"/>
      <c r="P66" s="1"/>
      <c r="V66" s="394"/>
      <c r="W66" s="394"/>
      <c r="X66" s="394"/>
      <c r="Y66" s="394"/>
      <c r="Z66" s="394"/>
      <c r="AA66" s="394"/>
    </row>
    <row r="67" spans="1:27" ht="30" customHeight="1">
      <c r="A67" s="86"/>
      <c r="B67" s="86"/>
      <c r="C67" s="87"/>
      <c r="D67" s="87"/>
      <c r="E67" s="87"/>
      <c r="F67" s="87"/>
      <c r="G67" s="87"/>
      <c r="H67" s="87"/>
      <c r="I67" s="1"/>
      <c r="J67" s="1"/>
      <c r="K67" s="1"/>
      <c r="L67" s="1"/>
      <c r="M67" s="1"/>
      <c r="N67" s="1"/>
      <c r="O67" s="1"/>
      <c r="P67" s="1"/>
      <c r="V67" s="88"/>
      <c r="W67" s="89"/>
      <c r="X67" s="89"/>
      <c r="Y67" s="89"/>
      <c r="Z67" s="89"/>
      <c r="AA67" s="89"/>
    </row>
    <row r="68" spans="1:27" ht="11.25" customHeight="1">
      <c r="A68" s="86"/>
      <c r="B68" s="86"/>
      <c r="C68" s="87"/>
      <c r="D68" s="87"/>
      <c r="E68" s="87"/>
      <c r="F68" s="87"/>
      <c r="G68" s="87"/>
      <c r="H68" s="87"/>
      <c r="I68" s="1"/>
      <c r="J68" s="1"/>
      <c r="K68" s="1"/>
      <c r="L68" s="1"/>
      <c r="M68" s="1"/>
      <c r="N68" s="1"/>
      <c r="O68" s="1"/>
      <c r="P68" s="1"/>
      <c r="V68" s="88"/>
      <c r="W68" s="89"/>
      <c r="X68" s="89"/>
      <c r="Y68" s="89"/>
      <c r="Z68" s="89"/>
      <c r="AA68" s="89"/>
    </row>
    <row r="69" spans="1:27" ht="11.25" customHeight="1">
      <c r="A69" s="90" t="s">
        <v>74</v>
      </c>
      <c r="B69" s="90" t="s">
        <v>75</v>
      </c>
      <c r="C69" s="395" t="s">
        <v>76</v>
      </c>
      <c r="D69" s="395"/>
      <c r="E69" s="64"/>
      <c r="F69" s="395" t="s">
        <v>77</v>
      </c>
      <c r="G69" s="395"/>
      <c r="H69" s="395"/>
      <c r="I69" s="91"/>
      <c r="J69" s="1"/>
      <c r="K69" s="1"/>
      <c r="L69" s="1"/>
      <c r="M69" s="1"/>
      <c r="N69" s="1"/>
      <c r="O69" s="1"/>
      <c r="P69" s="1"/>
    </row>
    <row r="70" spans="1:27">
      <c r="A70" s="92">
        <v>25</v>
      </c>
      <c r="B70" s="93" t="s">
        <v>78</v>
      </c>
      <c r="C70" s="94" t="s">
        <v>79</v>
      </c>
      <c r="D70" s="94"/>
      <c r="E70" s="94"/>
      <c r="F70" s="94" t="s">
        <v>80</v>
      </c>
      <c r="G70" s="95"/>
      <c r="H70" s="95"/>
      <c r="I70" s="95"/>
      <c r="J70" s="1"/>
      <c r="K70" s="3" t="s">
        <v>81</v>
      </c>
      <c r="L70" s="96" t="s">
        <v>82</v>
      </c>
      <c r="M70" s="97"/>
      <c r="N70" s="97"/>
      <c r="O70" s="98" t="s">
        <v>83</v>
      </c>
      <c r="P70" s="99"/>
      <c r="V70" s="100"/>
      <c r="W70" s="101"/>
      <c r="X70" s="102"/>
      <c r="Y70" s="103"/>
      <c r="Z70" s="104"/>
      <c r="AA70" s="105"/>
    </row>
    <row r="71" spans="1:27">
      <c r="A71" s="92">
        <v>23</v>
      </c>
      <c r="B71" s="93" t="s">
        <v>84</v>
      </c>
      <c r="C71" s="94" t="s">
        <v>85</v>
      </c>
      <c r="D71" s="94"/>
      <c r="E71" s="94"/>
      <c r="F71" s="94" t="s">
        <v>86</v>
      </c>
      <c r="G71" s="95"/>
      <c r="H71" s="95"/>
      <c r="I71" s="95"/>
      <c r="J71" s="1"/>
      <c r="K71" s="3" t="s">
        <v>58</v>
      </c>
      <c r="L71" s="96" t="s">
        <v>87</v>
      </c>
      <c r="M71" s="97"/>
      <c r="N71" s="97"/>
      <c r="O71" s="98" t="s">
        <v>88</v>
      </c>
      <c r="P71" s="99"/>
      <c r="V71" s="100"/>
      <c r="W71" s="101"/>
      <c r="X71" s="102"/>
      <c r="Y71" s="103"/>
      <c r="Z71" s="104"/>
      <c r="AA71" s="105"/>
    </row>
    <row r="72" spans="1:27">
      <c r="A72" s="92">
        <v>21</v>
      </c>
      <c r="B72" s="93" t="s">
        <v>89</v>
      </c>
      <c r="C72" s="94" t="s">
        <v>90</v>
      </c>
      <c r="D72" s="94"/>
      <c r="E72" s="94"/>
      <c r="F72" s="94" t="s">
        <v>91</v>
      </c>
      <c r="G72" s="95"/>
      <c r="H72" s="95"/>
      <c r="I72" s="95"/>
      <c r="J72" s="1"/>
      <c r="K72" s="3" t="s">
        <v>92</v>
      </c>
      <c r="L72" s="96" t="s">
        <v>93</v>
      </c>
      <c r="M72" s="97"/>
      <c r="N72" s="97"/>
      <c r="O72" s="98" t="s">
        <v>94</v>
      </c>
      <c r="P72" s="99"/>
      <c r="V72" s="100"/>
      <c r="W72" s="101"/>
      <c r="X72" s="102"/>
      <c r="Y72" s="103"/>
      <c r="Z72" s="104"/>
      <c r="AA72" s="105"/>
    </row>
    <row r="73" spans="1:27">
      <c r="A73" s="92">
        <v>19</v>
      </c>
      <c r="B73" s="93" t="s">
        <v>95</v>
      </c>
      <c r="C73" s="94" t="s">
        <v>96</v>
      </c>
      <c r="D73" s="94"/>
      <c r="E73" s="94"/>
      <c r="F73" s="94" t="s">
        <v>97</v>
      </c>
      <c r="G73" s="95"/>
      <c r="H73" s="95"/>
      <c r="I73" s="95"/>
      <c r="J73" s="1"/>
      <c r="K73" s="3" t="s">
        <v>98</v>
      </c>
      <c r="L73" s="96" t="s">
        <v>99</v>
      </c>
      <c r="M73" s="97"/>
      <c r="N73" s="97"/>
      <c r="O73" s="98" t="s">
        <v>100</v>
      </c>
      <c r="P73" s="99"/>
      <c r="V73" s="100"/>
      <c r="W73" s="101"/>
      <c r="X73" s="102"/>
      <c r="Y73" s="103"/>
      <c r="Z73" s="104"/>
      <c r="AA73" s="105"/>
    </row>
    <row r="74" spans="1:27">
      <c r="A74" s="92">
        <v>17</v>
      </c>
      <c r="B74" s="93" t="s">
        <v>101</v>
      </c>
      <c r="C74" s="94" t="s">
        <v>102</v>
      </c>
      <c r="D74" s="94"/>
      <c r="E74" s="94"/>
      <c r="F74" s="94" t="s">
        <v>103</v>
      </c>
      <c r="G74" s="95"/>
      <c r="H74" s="95"/>
      <c r="I74" s="95"/>
      <c r="J74" s="1"/>
      <c r="K74" s="3" t="s">
        <v>104</v>
      </c>
      <c r="L74" s="96" t="s">
        <v>8</v>
      </c>
      <c r="M74" s="97"/>
      <c r="N74" s="97"/>
      <c r="O74" s="98" t="s">
        <v>105</v>
      </c>
      <c r="P74" s="99"/>
      <c r="V74" s="100"/>
      <c r="W74" s="101"/>
      <c r="X74" s="102"/>
      <c r="Y74" s="103"/>
      <c r="Z74" s="104"/>
      <c r="AA74" s="105"/>
    </row>
    <row r="75" spans="1:27">
      <c r="A75" s="92">
        <v>15</v>
      </c>
      <c r="B75" s="93" t="s">
        <v>106</v>
      </c>
      <c r="C75" s="94" t="s">
        <v>48</v>
      </c>
      <c r="D75" s="94"/>
      <c r="E75" s="94"/>
      <c r="F75" s="94" t="s">
        <v>107</v>
      </c>
      <c r="G75" s="95"/>
      <c r="H75" s="95"/>
      <c r="I75" s="95"/>
      <c r="J75" s="1"/>
      <c r="K75" s="3" t="s">
        <v>108</v>
      </c>
      <c r="L75" s="98" t="s">
        <v>109</v>
      </c>
      <c r="M75" s="97"/>
      <c r="N75" s="97"/>
      <c r="O75" s="98" t="s">
        <v>110</v>
      </c>
      <c r="P75" s="99"/>
      <c r="V75" s="100"/>
      <c r="W75" s="101"/>
      <c r="X75" s="102"/>
      <c r="Y75" s="103"/>
      <c r="Z75" s="104"/>
      <c r="AA75" s="105"/>
    </row>
    <row r="76" spans="1:27">
      <c r="A76" s="92">
        <v>14</v>
      </c>
      <c r="B76" s="93" t="s">
        <v>111</v>
      </c>
      <c r="C76" s="94" t="s">
        <v>112</v>
      </c>
      <c r="D76" s="94"/>
      <c r="E76" s="94"/>
      <c r="F76" s="93" t="s">
        <v>113</v>
      </c>
      <c r="G76" s="95"/>
      <c r="H76" s="95"/>
      <c r="I76" s="95"/>
      <c r="J76" s="1"/>
      <c r="K76" s="3" t="s">
        <v>114</v>
      </c>
      <c r="L76" s="96" t="s">
        <v>115</v>
      </c>
      <c r="M76" s="97"/>
      <c r="N76" s="97"/>
      <c r="O76" s="98" t="s">
        <v>116</v>
      </c>
      <c r="P76" s="99"/>
      <c r="V76" s="100"/>
      <c r="W76" s="101"/>
      <c r="X76" s="102"/>
      <c r="Y76" s="103"/>
      <c r="Z76" s="104"/>
      <c r="AA76" s="105"/>
    </row>
    <row r="77" spans="1:27">
      <c r="A77" s="92">
        <v>13</v>
      </c>
      <c r="B77" s="93" t="s">
        <v>117</v>
      </c>
      <c r="C77" s="94" t="s">
        <v>118</v>
      </c>
      <c r="D77" s="94"/>
      <c r="E77" s="94"/>
      <c r="F77" s="94" t="s">
        <v>119</v>
      </c>
      <c r="G77" s="95"/>
      <c r="H77" s="95"/>
      <c r="I77" s="95"/>
      <c r="J77" s="1"/>
      <c r="K77" s="3" t="s">
        <v>120</v>
      </c>
      <c r="L77" s="98" t="s">
        <v>121</v>
      </c>
      <c r="M77" s="97"/>
      <c r="N77" s="97"/>
      <c r="O77" s="98" t="s">
        <v>122</v>
      </c>
      <c r="P77" s="99"/>
      <c r="V77" s="100"/>
      <c r="W77" s="101"/>
      <c r="X77" s="102"/>
      <c r="Y77" s="103"/>
      <c r="Z77" s="104"/>
      <c r="AA77" s="105"/>
    </row>
    <row r="78" spans="1:27">
      <c r="A78" s="92">
        <v>11</v>
      </c>
      <c r="B78" s="93" t="s">
        <v>123</v>
      </c>
      <c r="C78" s="94" t="s">
        <v>124</v>
      </c>
      <c r="D78" s="106"/>
      <c r="E78" s="106"/>
      <c r="F78" s="94" t="s">
        <v>125</v>
      </c>
      <c r="G78" s="95"/>
      <c r="H78" s="95"/>
      <c r="I78" s="95"/>
      <c r="J78" s="1"/>
      <c r="K78" s="3" t="s">
        <v>126</v>
      </c>
      <c r="L78" s="96" t="s">
        <v>127</v>
      </c>
      <c r="M78" s="97"/>
      <c r="N78" s="97"/>
      <c r="O78" s="98" t="s">
        <v>3</v>
      </c>
      <c r="P78" s="99"/>
      <c r="V78" s="100"/>
      <c r="W78" s="101"/>
      <c r="X78" s="102"/>
      <c r="Y78" s="103"/>
      <c r="Z78" s="104"/>
      <c r="AA78" s="105"/>
    </row>
    <row r="79" spans="1:27">
      <c r="A79" s="92">
        <v>9</v>
      </c>
      <c r="B79" s="93" t="s">
        <v>128</v>
      </c>
      <c r="C79" s="94" t="s">
        <v>129</v>
      </c>
      <c r="D79" s="94"/>
      <c r="E79" s="94"/>
      <c r="F79" s="93" t="s">
        <v>130</v>
      </c>
      <c r="G79" s="95"/>
      <c r="H79" s="95"/>
      <c r="I79" s="95"/>
      <c r="J79" s="1"/>
      <c r="K79" s="3" t="s">
        <v>131</v>
      </c>
      <c r="L79" s="96" t="s">
        <v>132</v>
      </c>
      <c r="M79" s="97"/>
      <c r="N79" s="97"/>
      <c r="O79" s="98" t="s">
        <v>133</v>
      </c>
      <c r="P79" s="99"/>
      <c r="V79" s="100"/>
      <c r="W79" s="101"/>
      <c r="X79" s="102"/>
      <c r="Y79" s="103"/>
      <c r="Z79" s="104"/>
      <c r="AA79" s="105"/>
    </row>
    <row r="80" spans="1:27">
      <c r="A80" s="92">
        <v>7</v>
      </c>
      <c r="B80" s="93" t="s">
        <v>134</v>
      </c>
      <c r="C80" s="94" t="s">
        <v>135</v>
      </c>
      <c r="D80" s="106"/>
      <c r="E80" s="106"/>
      <c r="F80" s="94" t="s">
        <v>136</v>
      </c>
      <c r="G80" s="95"/>
      <c r="H80" s="95"/>
      <c r="I80" s="95"/>
      <c r="J80" s="1"/>
      <c r="K80" s="3" t="s">
        <v>137</v>
      </c>
      <c r="L80" s="98" t="s">
        <v>6</v>
      </c>
      <c r="M80" s="97"/>
      <c r="N80" s="97"/>
      <c r="O80" s="98" t="s">
        <v>138</v>
      </c>
      <c r="P80" s="99"/>
      <c r="V80" s="100"/>
      <c r="W80" s="101"/>
      <c r="X80" s="102"/>
      <c r="Y80" s="104"/>
      <c r="Z80" s="104"/>
      <c r="AA80" s="105"/>
    </row>
    <row r="81" spans="1:27">
      <c r="A81" s="92">
        <v>5</v>
      </c>
      <c r="B81" s="93" t="s">
        <v>139</v>
      </c>
      <c r="C81" s="94" t="s">
        <v>140</v>
      </c>
      <c r="D81" s="94"/>
      <c r="E81" s="94"/>
      <c r="F81" s="94" t="s">
        <v>141</v>
      </c>
      <c r="G81" s="95"/>
      <c r="H81" s="95"/>
      <c r="I81" s="95"/>
      <c r="J81" s="1"/>
      <c r="K81" s="3" t="s">
        <v>142</v>
      </c>
      <c r="L81" s="98" t="s">
        <v>143</v>
      </c>
      <c r="M81" s="97"/>
      <c r="N81" s="97"/>
      <c r="O81" s="98" t="s">
        <v>144</v>
      </c>
      <c r="P81" s="99"/>
      <c r="V81" s="100"/>
      <c r="W81" s="101"/>
      <c r="X81" s="102"/>
      <c r="Y81" s="104"/>
      <c r="Z81" s="104"/>
      <c r="AA81" s="105"/>
    </row>
    <row r="82" spans="1:27">
      <c r="A82" s="92">
        <v>3</v>
      </c>
      <c r="B82" s="93" t="s">
        <v>145</v>
      </c>
      <c r="C82" s="94" t="s">
        <v>146</v>
      </c>
      <c r="D82" s="94"/>
      <c r="E82" s="94"/>
      <c r="F82" s="94" t="s">
        <v>147</v>
      </c>
      <c r="G82" s="95"/>
      <c r="H82" s="95"/>
      <c r="I82" s="95"/>
      <c r="J82" s="1"/>
      <c r="K82" s="3" t="s">
        <v>148</v>
      </c>
      <c r="L82" s="96" t="s">
        <v>149</v>
      </c>
      <c r="M82" s="97"/>
      <c r="N82" s="97"/>
      <c r="O82" s="98" t="s">
        <v>150</v>
      </c>
      <c r="P82" s="99"/>
      <c r="V82" s="100"/>
      <c r="W82" s="101"/>
      <c r="X82" s="102"/>
      <c r="Y82" s="103"/>
      <c r="Z82" s="104"/>
      <c r="AA82" s="105"/>
    </row>
    <row r="83" spans="1:27">
      <c r="A83" s="93"/>
      <c r="B83" s="93" t="s">
        <v>151</v>
      </c>
      <c r="C83" s="94" t="s">
        <v>50</v>
      </c>
      <c r="D83" s="106"/>
      <c r="E83" s="106"/>
      <c r="F83" s="94" t="s">
        <v>152</v>
      </c>
      <c r="G83" s="95"/>
      <c r="H83" s="95"/>
      <c r="I83" s="95"/>
      <c r="J83" s="1"/>
      <c r="K83" s="3" t="s">
        <v>153</v>
      </c>
      <c r="L83" s="96" t="s">
        <v>154</v>
      </c>
      <c r="M83" s="97"/>
      <c r="N83" s="97"/>
      <c r="O83" s="98"/>
      <c r="P83" s="99"/>
      <c r="V83" s="100"/>
      <c r="W83" s="101"/>
      <c r="X83" s="102"/>
      <c r="Y83" s="103"/>
      <c r="Z83" s="104"/>
      <c r="AA83" s="105"/>
    </row>
    <row r="84" spans="1:27">
      <c r="A84" s="1"/>
      <c r="B84" s="1"/>
      <c r="C84" s="1"/>
      <c r="D84" s="1"/>
      <c r="E84" s="1"/>
      <c r="F84" s="95"/>
      <c r="G84" s="95"/>
      <c r="H84" s="95"/>
      <c r="I84" s="95"/>
      <c r="J84" s="1"/>
      <c r="K84" s="3" t="s">
        <v>155</v>
      </c>
      <c r="L84" s="98"/>
      <c r="M84" s="97"/>
      <c r="N84" s="97"/>
      <c r="O84" s="98"/>
      <c r="P84" s="99"/>
      <c r="V84" s="100"/>
      <c r="W84" s="101"/>
      <c r="X84" s="102"/>
      <c r="Y84" s="107"/>
      <c r="Z84" s="104"/>
      <c r="AA84" s="105"/>
    </row>
    <row r="85" spans="1:27">
      <c r="A85" s="1"/>
      <c r="B85" s="1"/>
      <c r="C85" s="1"/>
      <c r="D85" s="1"/>
      <c r="E85" s="1"/>
      <c r="F85" s="95"/>
      <c r="G85" s="95"/>
      <c r="H85" s="95"/>
      <c r="I85" s="95"/>
      <c r="J85" s="1"/>
      <c r="K85" s="3" t="s">
        <v>156</v>
      </c>
      <c r="L85" s="98"/>
      <c r="M85" s="97"/>
      <c r="N85" s="97"/>
      <c r="O85" s="98"/>
      <c r="P85" s="99"/>
      <c r="V85" s="100"/>
      <c r="W85" s="101"/>
      <c r="X85" s="102"/>
      <c r="Y85" s="103"/>
      <c r="Z85" s="104"/>
      <c r="AA85" s="105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3" t="s">
        <v>61</v>
      </c>
      <c r="L86" s="108"/>
      <c r="M86" s="108"/>
      <c r="N86" s="108"/>
      <c r="O86" s="109"/>
      <c r="P86" s="109"/>
      <c r="V86" s="100"/>
      <c r="W86" s="101"/>
      <c r="X86" s="102"/>
      <c r="Y86" s="103"/>
      <c r="Z86" s="104"/>
      <c r="AA86" s="105"/>
    </row>
    <row r="87" spans="1:27">
      <c r="A87" s="1"/>
      <c r="B87" s="110" t="s">
        <v>157</v>
      </c>
      <c r="C87" s="1" t="s">
        <v>158</v>
      </c>
      <c r="D87" s="1"/>
      <c r="E87" s="1"/>
      <c r="F87" s="95" t="s">
        <v>159</v>
      </c>
      <c r="G87" s="95"/>
      <c r="H87" s="95"/>
      <c r="I87" s="95"/>
      <c r="J87" s="1"/>
      <c r="K87" s="3" t="s">
        <v>160</v>
      </c>
      <c r="L87" s="108"/>
      <c r="M87" s="108"/>
      <c r="N87" s="108"/>
      <c r="O87" s="109"/>
      <c r="P87" s="109"/>
      <c r="V87" s="100"/>
      <c r="W87" s="101"/>
      <c r="X87" s="102"/>
      <c r="Y87" s="103"/>
      <c r="Z87" s="104"/>
      <c r="AA87" s="105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3" t="s">
        <v>161</v>
      </c>
      <c r="L88" s="108"/>
      <c r="M88" s="108"/>
      <c r="N88" s="108"/>
      <c r="O88" s="109"/>
      <c r="P88" s="109"/>
      <c r="V88" s="100"/>
      <c r="W88" s="101"/>
      <c r="X88" s="102"/>
      <c r="Y88" s="103"/>
      <c r="Z88" s="104"/>
      <c r="AA88" s="105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3" t="s">
        <v>162</v>
      </c>
      <c r="L89" s="108"/>
      <c r="M89" s="108"/>
      <c r="N89" s="108"/>
      <c r="O89" s="109"/>
      <c r="P89" s="109"/>
      <c r="V89" s="100"/>
      <c r="W89" s="101"/>
      <c r="X89" s="102"/>
      <c r="Y89" s="104"/>
      <c r="Z89" s="104"/>
      <c r="AA89" s="105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3" t="s">
        <v>163</v>
      </c>
      <c r="L90" s="108"/>
      <c r="M90" s="108"/>
      <c r="N90" s="108"/>
      <c r="O90" s="109"/>
      <c r="P90" s="109"/>
      <c r="V90" s="100"/>
      <c r="W90" s="101"/>
      <c r="X90" s="102"/>
      <c r="Y90" s="104"/>
      <c r="Z90" s="104"/>
      <c r="AA90" s="105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3" t="s">
        <v>164</v>
      </c>
      <c r="L91" s="108"/>
      <c r="M91" s="108"/>
      <c r="N91" s="108"/>
      <c r="O91" s="109"/>
      <c r="P91" s="109"/>
      <c r="V91" s="100"/>
      <c r="W91" s="101"/>
      <c r="X91" s="102"/>
      <c r="Y91" s="107"/>
      <c r="Z91" s="104"/>
      <c r="AA91" s="105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3" t="s">
        <v>165</v>
      </c>
      <c r="L92" s="108"/>
      <c r="M92" s="108"/>
      <c r="N92" s="108"/>
      <c r="O92" s="108"/>
      <c r="P92" s="108"/>
      <c r="V92" s="100"/>
      <c r="W92" s="101"/>
      <c r="X92" s="102"/>
      <c r="Y92" s="103"/>
      <c r="Z92" s="104"/>
      <c r="AA92" s="105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3" t="s">
        <v>166</v>
      </c>
      <c r="L93" s="108"/>
      <c r="M93" s="108"/>
      <c r="N93" s="108"/>
      <c r="O93" s="108"/>
      <c r="P93" s="108"/>
      <c r="V93" s="100"/>
      <c r="W93" s="101"/>
      <c r="X93" s="102"/>
      <c r="Y93" s="103"/>
      <c r="Z93" s="104"/>
      <c r="AA93" s="105"/>
    </row>
    <row r="94" spans="1:27">
      <c r="A94" s="1"/>
      <c r="I94" s="111"/>
      <c r="J94" s="111"/>
      <c r="K94" s="112" t="s">
        <v>167</v>
      </c>
      <c r="L94" s="113"/>
      <c r="M94" s="113"/>
      <c r="N94" s="113"/>
      <c r="O94" s="111"/>
      <c r="P94" s="1"/>
      <c r="V94" s="100"/>
      <c r="W94" s="101"/>
      <c r="X94" s="102"/>
      <c r="Y94" s="103"/>
      <c r="Z94" s="104"/>
      <c r="AA94" s="105"/>
    </row>
    <row r="95" spans="1:27" ht="12.75" customHeight="1">
      <c r="A95" s="114"/>
      <c r="I95" s="115"/>
      <c r="J95" s="115"/>
      <c r="K95" s="112" t="s">
        <v>168</v>
      </c>
      <c r="L95" s="116"/>
      <c r="M95" s="113"/>
      <c r="N95" s="113"/>
      <c r="O95" s="111"/>
      <c r="P95" s="1"/>
      <c r="V95" s="100"/>
      <c r="W95" s="101"/>
      <c r="X95" s="102"/>
      <c r="Y95" s="103"/>
      <c r="Z95" s="104"/>
      <c r="AA95" s="105"/>
    </row>
    <row r="96" spans="1:27" ht="14.25" customHeight="1">
      <c r="A96" s="117"/>
      <c r="I96" s="391"/>
      <c r="J96" s="391"/>
      <c r="K96" s="391"/>
      <c r="L96" s="391"/>
      <c r="M96" s="393"/>
      <c r="N96" s="393"/>
      <c r="O96" s="1"/>
      <c r="P96" s="1"/>
      <c r="V96" s="118"/>
      <c r="W96" s="101"/>
      <c r="X96" s="102"/>
      <c r="Y96" s="104"/>
      <c r="Z96" s="118"/>
    </row>
    <row r="97" spans="1:26" ht="14.25" customHeight="1">
      <c r="A97" s="119"/>
      <c r="I97" s="391"/>
      <c r="J97" s="391"/>
      <c r="K97" s="391"/>
      <c r="L97" s="391"/>
      <c r="M97" s="393"/>
      <c r="N97" s="393"/>
      <c r="O97" s="1"/>
      <c r="P97" s="1"/>
      <c r="V97" s="118"/>
      <c r="W97" s="101"/>
      <c r="X97" s="102"/>
      <c r="Y97" s="104"/>
      <c r="Z97" s="118"/>
    </row>
    <row r="98" spans="1:26" ht="14.25" customHeight="1">
      <c r="A98" s="119"/>
      <c r="I98" s="391"/>
      <c r="J98" s="391"/>
      <c r="K98" s="391"/>
      <c r="L98" s="391"/>
      <c r="M98" s="393"/>
      <c r="N98" s="393"/>
      <c r="O98" s="1"/>
      <c r="P98" s="1"/>
      <c r="V98" s="118"/>
      <c r="W98" s="101"/>
      <c r="X98" s="102"/>
      <c r="Y98" s="104"/>
      <c r="Z98" s="118"/>
    </row>
    <row r="99" spans="1:26" ht="14.25" customHeight="1">
      <c r="A99" s="120"/>
      <c r="I99" s="391"/>
      <c r="J99" s="391"/>
      <c r="K99" s="391"/>
      <c r="L99" s="391"/>
      <c r="M99" s="393"/>
      <c r="N99" s="393"/>
      <c r="O99" s="1"/>
      <c r="P99" s="1"/>
      <c r="V99" s="118"/>
      <c r="W99" s="101"/>
      <c r="X99" s="102"/>
      <c r="Y99" s="104"/>
      <c r="Z99" s="118"/>
    </row>
    <row r="100" spans="1:26" ht="14.25" customHeight="1">
      <c r="A100" s="119"/>
      <c r="I100" s="391"/>
      <c r="J100" s="391"/>
      <c r="K100" s="391"/>
      <c r="L100" s="391"/>
      <c r="M100" s="393"/>
      <c r="N100" s="393"/>
      <c r="O100" s="1"/>
      <c r="P100" s="1"/>
      <c r="V100" s="118"/>
      <c r="W100" s="101"/>
      <c r="X100" s="102"/>
      <c r="Y100" s="104"/>
      <c r="Z100" s="118"/>
    </row>
    <row r="101" spans="1:26" ht="14.25" customHeight="1">
      <c r="A101" s="119"/>
      <c r="I101" s="391"/>
      <c r="J101" s="391"/>
      <c r="K101" s="391"/>
      <c r="L101" s="391"/>
      <c r="M101" s="393"/>
      <c r="N101" s="393"/>
      <c r="O101" s="1"/>
      <c r="P101" s="1"/>
      <c r="V101" s="118"/>
      <c r="W101" s="101"/>
      <c r="X101" s="102"/>
      <c r="Y101" s="104"/>
      <c r="Z101" s="118"/>
    </row>
    <row r="102" spans="1:26" ht="14.25" customHeight="1">
      <c r="A102" s="119"/>
      <c r="I102" s="391"/>
      <c r="J102" s="391"/>
      <c r="K102" s="391"/>
      <c r="L102" s="391"/>
      <c r="M102" s="393"/>
      <c r="N102" s="393"/>
      <c r="O102" s="1"/>
      <c r="P102" s="1"/>
      <c r="V102" s="118"/>
      <c r="W102" s="101"/>
      <c r="X102" s="102"/>
      <c r="Y102" s="104"/>
      <c r="Z102" s="118"/>
    </row>
    <row r="103" spans="1:26" ht="14.25" customHeight="1">
      <c r="A103" s="119"/>
      <c r="I103" s="391"/>
      <c r="J103" s="391"/>
      <c r="K103" s="391"/>
      <c r="L103" s="391"/>
      <c r="M103" s="393"/>
      <c r="N103" s="393"/>
      <c r="O103" s="1"/>
      <c r="P103" s="1"/>
      <c r="V103" s="118"/>
      <c r="W103" s="101"/>
      <c r="X103" s="102"/>
      <c r="Y103" s="104"/>
      <c r="Z103" s="118"/>
    </row>
    <row r="104" spans="1:26" ht="14.25" customHeight="1">
      <c r="A104" s="119"/>
      <c r="I104" s="391"/>
      <c r="J104" s="391"/>
      <c r="K104" s="391"/>
      <c r="L104" s="391"/>
      <c r="M104" s="393"/>
      <c r="N104" s="393"/>
      <c r="O104" s="1"/>
      <c r="P104" s="1"/>
      <c r="V104" s="118"/>
      <c r="W104" s="101"/>
      <c r="X104" s="102"/>
      <c r="Y104" s="104"/>
      <c r="Z104" s="118"/>
    </row>
    <row r="105" spans="1:26" ht="14.25" customHeight="1">
      <c r="A105" s="119"/>
      <c r="I105" s="391"/>
      <c r="J105" s="391"/>
      <c r="K105" s="391"/>
      <c r="L105" s="391"/>
      <c r="M105" s="393"/>
      <c r="N105" s="393"/>
      <c r="O105" s="1"/>
      <c r="P105" s="1"/>
      <c r="V105" s="118"/>
      <c r="W105" s="101"/>
      <c r="X105" s="102"/>
      <c r="Y105" s="104"/>
      <c r="Z105" s="118"/>
    </row>
    <row r="106" spans="1:26" ht="14.25" customHeight="1">
      <c r="A106" s="119"/>
      <c r="I106" s="391"/>
      <c r="J106" s="391"/>
      <c r="K106" s="391"/>
      <c r="L106" s="391"/>
      <c r="M106" s="393"/>
      <c r="N106" s="393"/>
      <c r="O106" s="1"/>
      <c r="P106" s="1"/>
      <c r="V106" s="118"/>
      <c r="W106" s="101"/>
      <c r="X106" s="102"/>
      <c r="Y106" s="104"/>
      <c r="Z106" s="118"/>
    </row>
    <row r="107" spans="1:26" ht="14.25" customHeight="1">
      <c r="A107" s="119"/>
      <c r="I107" s="391"/>
      <c r="J107" s="391"/>
      <c r="K107" s="391"/>
      <c r="L107" s="391"/>
      <c r="M107" s="393"/>
      <c r="N107" s="393"/>
      <c r="O107" s="1"/>
      <c r="P107" s="1"/>
      <c r="V107" s="118"/>
      <c r="W107" s="101"/>
      <c r="X107" s="102"/>
      <c r="Y107" s="104"/>
      <c r="Z107" s="118"/>
    </row>
    <row r="108" spans="1:26" ht="14.25" customHeight="1">
      <c r="A108" s="119"/>
      <c r="I108" s="391"/>
      <c r="J108" s="391"/>
      <c r="K108" s="391"/>
      <c r="L108" s="391"/>
      <c r="M108" s="393"/>
      <c r="N108" s="393"/>
      <c r="O108" s="1"/>
      <c r="P108" s="1"/>
      <c r="V108" s="118"/>
      <c r="W108" s="101"/>
      <c r="X108" s="102"/>
      <c r="Y108" s="104"/>
      <c r="Z108" s="118"/>
    </row>
    <row r="109" spans="1:26" ht="14.25" customHeight="1">
      <c r="A109" s="119"/>
      <c r="I109" s="391"/>
      <c r="J109" s="391"/>
      <c r="K109" s="391"/>
      <c r="L109" s="391"/>
      <c r="M109" s="393"/>
      <c r="N109" s="393"/>
      <c r="O109" s="1"/>
      <c r="P109" s="1"/>
      <c r="V109" s="118"/>
      <c r="W109" s="101"/>
      <c r="X109" s="102"/>
      <c r="Y109" s="104"/>
      <c r="Z109" s="118"/>
    </row>
    <row r="110" spans="1:26" ht="14.25" customHeight="1">
      <c r="A110" s="119"/>
      <c r="I110" s="391"/>
      <c r="J110" s="391"/>
      <c r="K110" s="391"/>
      <c r="L110" s="391"/>
      <c r="M110" s="393"/>
      <c r="N110" s="393"/>
      <c r="O110" s="1"/>
      <c r="P110" s="1"/>
      <c r="V110" s="118"/>
      <c r="W110" s="101"/>
      <c r="X110" s="102"/>
      <c r="Y110" s="104"/>
      <c r="Z110" s="118"/>
    </row>
    <row r="111" spans="1:26" ht="14.25" customHeight="1">
      <c r="A111" s="119"/>
      <c r="I111" s="391"/>
      <c r="J111" s="391"/>
      <c r="K111" s="391"/>
      <c r="L111" s="391"/>
      <c r="M111" s="393"/>
      <c r="N111" s="393"/>
      <c r="O111" s="1"/>
      <c r="P111" s="1"/>
      <c r="V111" s="118"/>
      <c r="W111" s="101"/>
      <c r="X111" s="102"/>
      <c r="Y111" s="104"/>
      <c r="Z111" s="118"/>
    </row>
    <row r="112" spans="1:26" ht="14.25" customHeight="1">
      <c r="A112" s="119"/>
      <c r="I112" s="391"/>
      <c r="J112" s="391"/>
      <c r="K112" s="391"/>
      <c r="L112" s="391"/>
      <c r="M112" s="393"/>
      <c r="N112" s="393"/>
      <c r="O112" s="1"/>
      <c r="P112" s="1"/>
      <c r="V112" s="118"/>
      <c r="W112" s="101"/>
      <c r="X112" s="102"/>
      <c r="Y112" s="104"/>
      <c r="Z112" s="118"/>
    </row>
    <row r="113" spans="1:26" ht="14.25" customHeight="1">
      <c r="A113" s="119"/>
      <c r="I113" s="391"/>
      <c r="J113" s="391"/>
      <c r="K113" s="391"/>
      <c r="L113" s="391"/>
      <c r="M113" s="393"/>
      <c r="N113" s="393"/>
      <c r="O113" s="1"/>
      <c r="P113" s="1"/>
      <c r="V113" s="118"/>
      <c r="W113" s="101"/>
      <c r="X113" s="102"/>
      <c r="Y113" s="104"/>
      <c r="Z113" s="118"/>
    </row>
    <row r="114" spans="1:26" ht="14.25" customHeight="1">
      <c r="A114" s="120"/>
      <c r="I114" s="391"/>
      <c r="J114" s="391"/>
      <c r="K114" s="391"/>
      <c r="L114" s="391"/>
      <c r="M114" s="393"/>
      <c r="N114" s="393"/>
      <c r="O114" s="1"/>
      <c r="P114" s="1"/>
      <c r="V114" s="118"/>
      <c r="W114" s="101"/>
      <c r="X114" s="102"/>
      <c r="Y114" s="104"/>
      <c r="Z114" s="118"/>
    </row>
    <row r="115" spans="1:26" ht="14.25" customHeight="1">
      <c r="A115" s="120"/>
      <c r="I115" s="391"/>
      <c r="J115" s="391"/>
      <c r="K115" s="391"/>
      <c r="L115" s="391"/>
      <c r="M115" s="393"/>
      <c r="N115" s="393"/>
      <c r="O115" s="1"/>
      <c r="P115" s="1"/>
      <c r="V115" s="118"/>
      <c r="W115" s="101"/>
      <c r="X115" s="102"/>
      <c r="Y115" s="104"/>
      <c r="Z115" s="118"/>
    </row>
    <row r="116" spans="1:26" ht="14.25" customHeight="1">
      <c r="A116" s="121"/>
      <c r="I116" s="391"/>
      <c r="J116" s="391"/>
      <c r="K116" s="391"/>
      <c r="L116" s="391"/>
      <c r="M116" s="393"/>
      <c r="N116" s="393"/>
      <c r="O116" s="1"/>
      <c r="P116" s="1"/>
      <c r="V116" s="118"/>
      <c r="W116" s="101"/>
      <c r="X116" s="102"/>
      <c r="Y116" s="104"/>
      <c r="Z116" s="118"/>
    </row>
    <row r="117" spans="1:26" ht="14.25" customHeight="1">
      <c r="A117" s="121"/>
      <c r="I117" s="391"/>
      <c r="J117" s="391"/>
      <c r="K117" s="391"/>
      <c r="L117" s="391"/>
      <c r="M117" s="393"/>
      <c r="N117" s="393"/>
      <c r="O117" s="1"/>
      <c r="P117" s="1"/>
      <c r="V117" s="118"/>
      <c r="W117" s="101"/>
      <c r="X117" s="102"/>
      <c r="Y117" s="104"/>
      <c r="Z117" s="118"/>
    </row>
    <row r="118" spans="1:26" ht="14.25" customHeight="1">
      <c r="A118" s="121"/>
      <c r="I118" s="391"/>
      <c r="J118" s="391"/>
      <c r="K118" s="391"/>
      <c r="L118" s="391"/>
      <c r="M118" s="393"/>
      <c r="N118" s="393"/>
      <c r="O118" s="1"/>
      <c r="P118" s="1"/>
      <c r="V118" s="118"/>
      <c r="W118" s="101"/>
      <c r="X118" s="102"/>
      <c r="Y118" s="104"/>
      <c r="Z118" s="118"/>
    </row>
    <row r="119" spans="1:26" ht="14.25" customHeight="1">
      <c r="A119" s="121"/>
      <c r="I119" s="391"/>
      <c r="J119" s="391"/>
      <c r="K119" s="391"/>
      <c r="L119" s="391"/>
      <c r="M119" s="393"/>
      <c r="N119" s="393"/>
      <c r="O119" s="1"/>
      <c r="P119" s="1"/>
      <c r="V119" s="118"/>
      <c r="W119" s="101"/>
      <c r="X119" s="102"/>
      <c r="Y119" s="104"/>
      <c r="Z119" s="118"/>
    </row>
    <row r="120" spans="1:26" ht="14.25" customHeight="1">
      <c r="A120" s="121"/>
      <c r="I120" s="391"/>
      <c r="J120" s="391"/>
      <c r="K120" s="391"/>
      <c r="L120" s="391"/>
      <c r="M120" s="393"/>
      <c r="N120" s="393"/>
      <c r="O120" s="1"/>
      <c r="P120" s="1"/>
      <c r="V120" s="118"/>
      <c r="W120" s="101"/>
      <c r="X120" s="102"/>
      <c r="Y120" s="104"/>
      <c r="Z120" s="118"/>
    </row>
    <row r="121" spans="1:26" ht="14.25" customHeight="1">
      <c r="A121" s="121"/>
      <c r="I121" s="391"/>
      <c r="J121" s="391"/>
      <c r="K121" s="391"/>
      <c r="L121" s="391"/>
      <c r="M121" s="393"/>
      <c r="N121" s="393"/>
      <c r="O121" s="1"/>
      <c r="P121" s="1"/>
      <c r="V121" s="118"/>
      <c r="W121" s="101"/>
      <c r="X121" s="102"/>
      <c r="Y121" s="104"/>
      <c r="Z121" s="118"/>
    </row>
    <row r="122" spans="1:26" ht="14.25" customHeight="1">
      <c r="A122" s="121"/>
      <c r="I122" s="391"/>
      <c r="J122" s="391"/>
      <c r="K122" s="391"/>
      <c r="L122" s="391"/>
      <c r="M122" s="393"/>
      <c r="N122" s="393"/>
      <c r="O122" s="1"/>
      <c r="P122" s="1"/>
      <c r="V122" s="118"/>
      <c r="W122" s="101"/>
      <c r="X122" s="102"/>
      <c r="Y122" s="104"/>
      <c r="Z122" s="118"/>
    </row>
    <row r="123" spans="1:26" ht="14.25" customHeight="1">
      <c r="A123" s="121"/>
      <c r="I123" s="391"/>
      <c r="J123" s="391"/>
      <c r="K123" s="391"/>
      <c r="L123" s="391"/>
      <c r="M123" s="393"/>
      <c r="N123" s="393"/>
      <c r="O123" s="1"/>
      <c r="P123" s="1"/>
      <c r="V123" s="118"/>
      <c r="W123" s="118"/>
      <c r="X123" s="118"/>
      <c r="Y123" s="118"/>
      <c r="Z123" s="118"/>
    </row>
    <row r="124" spans="1:26" ht="14.25" customHeight="1">
      <c r="A124" s="121"/>
      <c r="I124" s="391"/>
      <c r="J124" s="391"/>
      <c r="K124" s="391"/>
      <c r="L124" s="391"/>
      <c r="M124" s="393"/>
      <c r="N124" s="393"/>
      <c r="O124" s="1"/>
      <c r="P124" s="1"/>
    </row>
    <row r="125" spans="1:26" ht="14.25" customHeight="1">
      <c r="A125" s="121"/>
      <c r="I125" s="391"/>
      <c r="J125" s="391"/>
      <c r="K125" s="391"/>
      <c r="L125" s="391"/>
      <c r="M125" s="393"/>
      <c r="N125" s="393"/>
      <c r="O125" s="1"/>
      <c r="P125" s="1"/>
    </row>
    <row r="126" spans="1:26" ht="14.25" customHeight="1">
      <c r="A126" s="121"/>
      <c r="I126" s="391"/>
      <c r="J126" s="391"/>
      <c r="K126" s="391"/>
      <c r="L126" s="391"/>
      <c r="M126" s="393"/>
      <c r="N126" s="393"/>
      <c r="O126" s="1"/>
      <c r="P126" s="1"/>
    </row>
    <row r="127" spans="1:26" ht="14.25" customHeight="1">
      <c r="A127" s="121"/>
      <c r="I127" s="391"/>
      <c r="J127" s="391"/>
      <c r="K127" s="391"/>
      <c r="L127" s="391"/>
      <c r="M127" s="393"/>
      <c r="N127" s="393"/>
      <c r="O127" s="1"/>
      <c r="P127" s="1"/>
    </row>
    <row r="128" spans="1:26" ht="14.25" customHeight="1">
      <c r="A128" s="121"/>
      <c r="I128" s="391"/>
      <c r="J128" s="391"/>
      <c r="K128" s="391"/>
      <c r="L128" s="391"/>
      <c r="M128" s="393"/>
      <c r="N128" s="393"/>
      <c r="O128" s="1"/>
      <c r="P128" s="1"/>
    </row>
    <row r="129" spans="1:16" ht="14.25" customHeight="1">
      <c r="A129" s="121"/>
      <c r="I129" s="391"/>
      <c r="J129" s="391"/>
      <c r="K129" s="391"/>
      <c r="L129" s="391"/>
      <c r="M129" s="393"/>
      <c r="N129" s="393"/>
      <c r="O129" s="1"/>
      <c r="P129" s="1"/>
    </row>
    <row r="130" spans="1:16" ht="14.25" customHeight="1">
      <c r="A130" s="121"/>
      <c r="I130" s="391"/>
      <c r="J130" s="391"/>
      <c r="K130" s="391"/>
      <c r="L130" s="391"/>
      <c r="M130" s="393"/>
      <c r="N130" s="393"/>
      <c r="O130" s="1"/>
      <c r="P130" s="1"/>
    </row>
    <row r="131" spans="1:16" ht="14.25" customHeight="1">
      <c r="A131" s="121"/>
      <c r="I131" s="391"/>
      <c r="J131" s="391"/>
      <c r="K131" s="391"/>
      <c r="L131" s="391"/>
      <c r="M131" s="393"/>
      <c r="N131" s="393"/>
      <c r="O131" s="1"/>
      <c r="P131" s="1"/>
    </row>
    <row r="132" spans="1:16" ht="14.25" customHeight="1">
      <c r="A132" s="122"/>
      <c r="I132" s="391"/>
      <c r="J132" s="391"/>
      <c r="K132" s="391"/>
      <c r="L132" s="391"/>
      <c r="M132" s="392"/>
      <c r="N132" s="392"/>
    </row>
    <row r="133" spans="1:16" ht="14.25" customHeight="1">
      <c r="A133" s="122"/>
      <c r="I133" s="391"/>
      <c r="J133" s="391"/>
      <c r="K133" s="391"/>
      <c r="L133" s="391"/>
      <c r="M133" s="392"/>
      <c r="N133" s="392"/>
    </row>
    <row r="134" spans="1:16" ht="14.25" customHeight="1">
      <c r="A134" s="122"/>
      <c r="I134" s="391"/>
      <c r="J134" s="391"/>
      <c r="K134" s="391"/>
      <c r="L134" s="391"/>
      <c r="M134" s="392"/>
      <c r="N134" s="392"/>
    </row>
    <row r="135" spans="1:16" ht="14.25" customHeight="1">
      <c r="A135" s="122"/>
      <c r="I135" s="391"/>
      <c r="J135" s="391"/>
      <c r="K135" s="391"/>
      <c r="L135" s="391"/>
      <c r="M135" s="392"/>
      <c r="N135" s="392"/>
    </row>
    <row r="136" spans="1:16" ht="14.25" customHeight="1">
      <c r="A136" s="122"/>
      <c r="I136" s="391"/>
      <c r="J136" s="391"/>
      <c r="K136" s="391"/>
      <c r="L136" s="391"/>
      <c r="M136" s="392"/>
      <c r="N136" s="392"/>
    </row>
    <row r="137" spans="1:16" ht="14.25" customHeight="1">
      <c r="A137" s="122"/>
      <c r="I137" s="391"/>
      <c r="J137" s="391"/>
      <c r="K137" s="391"/>
      <c r="L137" s="391"/>
      <c r="M137" s="392"/>
      <c r="N137" s="392"/>
    </row>
    <row r="138" spans="1:16" ht="14.25" customHeight="1">
      <c r="A138" s="122"/>
      <c r="I138" s="391"/>
      <c r="J138" s="391"/>
      <c r="K138" s="391"/>
      <c r="L138" s="391"/>
      <c r="M138" s="392"/>
      <c r="N138" s="392"/>
    </row>
    <row r="139" spans="1:16" ht="14.25" customHeight="1">
      <c r="A139" s="122"/>
      <c r="I139" s="391"/>
      <c r="J139" s="391"/>
      <c r="K139" s="391"/>
      <c r="L139" s="391"/>
      <c r="M139" s="392"/>
      <c r="N139" s="392"/>
    </row>
    <row r="140" spans="1:16" ht="14.25" customHeight="1">
      <c r="A140" s="122"/>
      <c r="I140" s="391"/>
      <c r="J140" s="391"/>
      <c r="K140" s="391"/>
      <c r="L140" s="391"/>
      <c r="M140" s="392"/>
      <c r="N140" s="392"/>
    </row>
    <row r="141" spans="1:16" ht="14.25" customHeight="1">
      <c r="A141" s="122"/>
      <c r="I141" s="391"/>
      <c r="J141" s="391"/>
      <c r="K141" s="391"/>
      <c r="L141" s="391"/>
      <c r="M141" s="392"/>
      <c r="N141" s="392"/>
    </row>
    <row r="142" spans="1:16" ht="14.25" customHeight="1">
      <c r="A142" s="122"/>
      <c r="I142" s="391"/>
      <c r="J142" s="391"/>
      <c r="K142" s="391"/>
      <c r="L142" s="391"/>
      <c r="M142" s="392"/>
      <c r="N142" s="392"/>
    </row>
    <row r="143" spans="1:16" ht="14.25" customHeight="1">
      <c r="A143" s="122"/>
      <c r="I143" s="391"/>
      <c r="J143" s="391"/>
      <c r="K143" s="391"/>
      <c r="L143" s="391"/>
      <c r="M143" s="392"/>
      <c r="N143" s="392"/>
    </row>
    <row r="144" spans="1:16" ht="14.25" customHeight="1">
      <c r="A144" s="122"/>
      <c r="I144" s="391"/>
      <c r="J144" s="391"/>
      <c r="K144" s="391"/>
      <c r="L144" s="391"/>
      <c r="M144" s="392"/>
      <c r="N144" s="392"/>
    </row>
    <row r="145" spans="1:14" ht="14.25" customHeight="1">
      <c r="A145" s="122"/>
      <c r="I145" s="391"/>
      <c r="J145" s="391"/>
      <c r="K145" s="391"/>
      <c r="L145" s="391"/>
      <c r="M145" s="392"/>
      <c r="N145" s="392"/>
    </row>
    <row r="146" spans="1:14" ht="14.25" customHeight="1">
      <c r="A146" s="122"/>
      <c r="I146" s="391"/>
      <c r="J146" s="391"/>
      <c r="K146" s="391"/>
      <c r="L146" s="391"/>
      <c r="M146" s="392"/>
      <c r="N146" s="392"/>
    </row>
    <row r="147" spans="1:14" ht="14.25" customHeight="1">
      <c r="A147" s="122"/>
      <c r="I147" s="391"/>
      <c r="J147" s="391"/>
      <c r="K147" s="391"/>
      <c r="L147" s="391"/>
      <c r="M147" s="392"/>
      <c r="N147" s="392"/>
    </row>
    <row r="148" spans="1:14" ht="14.25" customHeight="1">
      <c r="A148" s="122"/>
      <c r="I148" s="391"/>
      <c r="J148" s="391"/>
      <c r="K148" s="391"/>
      <c r="L148" s="391"/>
      <c r="M148" s="392"/>
      <c r="N148" s="392"/>
    </row>
    <row r="149" spans="1:14" ht="14.25" customHeight="1">
      <c r="A149" s="122"/>
      <c r="I149" s="391"/>
      <c r="J149" s="391"/>
      <c r="K149" s="391"/>
      <c r="L149" s="391"/>
      <c r="M149" s="392"/>
      <c r="N149" s="392"/>
    </row>
    <row r="150" spans="1:14" ht="14.25" customHeight="1">
      <c r="A150" s="122"/>
      <c r="I150" s="391"/>
      <c r="J150" s="391"/>
      <c r="K150" s="391"/>
      <c r="L150" s="391"/>
      <c r="M150" s="392"/>
      <c r="N150" s="392"/>
    </row>
    <row r="151" spans="1:14" ht="14.25" customHeight="1">
      <c r="A151" s="122"/>
      <c r="I151" s="391"/>
      <c r="J151" s="391"/>
      <c r="K151" s="391"/>
      <c r="L151" s="391"/>
      <c r="M151" s="392"/>
      <c r="N151" s="392"/>
    </row>
    <row r="152" spans="1:14" ht="14.25" customHeight="1">
      <c r="A152" s="122"/>
      <c r="I152" s="391"/>
      <c r="J152" s="391"/>
      <c r="K152" s="391"/>
      <c r="L152" s="391"/>
      <c r="M152" s="392"/>
      <c r="N152" s="392"/>
    </row>
    <row r="153" spans="1:14" ht="14.25" customHeight="1">
      <c r="A153" s="122"/>
      <c r="I153" s="391"/>
      <c r="J153" s="391"/>
      <c r="K153" s="391"/>
      <c r="L153" s="391"/>
      <c r="M153" s="392"/>
      <c r="N153" s="392"/>
    </row>
    <row r="154" spans="1:14" ht="14.25" customHeight="1">
      <c r="A154" s="122"/>
      <c r="I154" s="391"/>
      <c r="J154" s="391"/>
      <c r="K154" s="391"/>
      <c r="L154" s="391"/>
      <c r="M154" s="392"/>
      <c r="N154" s="392"/>
    </row>
    <row r="155" spans="1:14" ht="14.25" customHeight="1">
      <c r="A155" s="122"/>
      <c r="I155" s="391"/>
      <c r="J155" s="391"/>
      <c r="K155" s="391"/>
      <c r="L155" s="391"/>
      <c r="M155" s="392"/>
      <c r="N155" s="392"/>
    </row>
    <row r="156" spans="1:14" ht="14.25" customHeight="1">
      <c r="A156" s="122"/>
      <c r="I156" s="391"/>
      <c r="J156" s="391"/>
      <c r="K156" s="391"/>
      <c r="L156" s="391"/>
      <c r="M156" s="392"/>
      <c r="N156" s="392"/>
    </row>
    <row r="157" spans="1:14" ht="14.25" customHeight="1">
      <c r="A157" s="122"/>
      <c r="I157" s="391"/>
      <c r="J157" s="391"/>
      <c r="K157" s="391"/>
      <c r="L157" s="391"/>
      <c r="M157" s="392"/>
      <c r="N157" s="392"/>
    </row>
  </sheetData>
  <sheetProtection password="C416" sheet="1" objects="1" scenarios="1" formatColumns="0" selectLockedCells="1" sort="0"/>
  <mergeCells count="227">
    <mergeCell ref="B1:C2"/>
    <mergeCell ref="D1:I1"/>
    <mergeCell ref="L1:N1"/>
    <mergeCell ref="O1:P1"/>
    <mergeCell ref="Q1:S1"/>
    <mergeCell ref="V1:AA1"/>
    <mergeCell ref="S11:S12"/>
    <mergeCell ref="A12:B12"/>
    <mergeCell ref="K12:L12"/>
    <mergeCell ref="B3:I3"/>
    <mergeCell ref="L3:S3"/>
    <mergeCell ref="A5:B5"/>
    <mergeCell ref="C5:C6"/>
    <mergeCell ref="D5:G5"/>
    <mergeCell ref="K5:L5"/>
    <mergeCell ref="M5:M6"/>
    <mergeCell ref="N5:Q5"/>
    <mergeCell ref="A6:B6"/>
    <mergeCell ref="K6:L6"/>
    <mergeCell ref="A13:B14"/>
    <mergeCell ref="I13:I14"/>
    <mergeCell ref="K13:L14"/>
    <mergeCell ref="A15:B16"/>
    <mergeCell ref="K15:L16"/>
    <mergeCell ref="I16:I17"/>
    <mergeCell ref="A8:B9"/>
    <mergeCell ref="K8:L9"/>
    <mergeCell ref="A10:B11"/>
    <mergeCell ref="K10:L11"/>
    <mergeCell ref="I11:I12"/>
    <mergeCell ref="S21:S22"/>
    <mergeCell ref="A22:B22"/>
    <mergeCell ref="K22:L22"/>
    <mergeCell ref="S16:S17"/>
    <mergeCell ref="A17:B17"/>
    <mergeCell ref="K17:L17"/>
    <mergeCell ref="A18:B19"/>
    <mergeCell ref="I18:I19"/>
    <mergeCell ref="K18:L19"/>
    <mergeCell ref="A23:B24"/>
    <mergeCell ref="I23:I24"/>
    <mergeCell ref="K23:L24"/>
    <mergeCell ref="A25:B26"/>
    <mergeCell ref="K25:L26"/>
    <mergeCell ref="I26:I27"/>
    <mergeCell ref="A20:B21"/>
    <mergeCell ref="K20:L21"/>
    <mergeCell ref="I21:I22"/>
    <mergeCell ref="S31:S32"/>
    <mergeCell ref="A32:B32"/>
    <mergeCell ref="K32:L32"/>
    <mergeCell ref="S26:S27"/>
    <mergeCell ref="A27:B27"/>
    <mergeCell ref="K27:L27"/>
    <mergeCell ref="A28:B29"/>
    <mergeCell ref="I28:I29"/>
    <mergeCell ref="K28:L29"/>
    <mergeCell ref="A33:B34"/>
    <mergeCell ref="I33:I34"/>
    <mergeCell ref="K33:L34"/>
    <mergeCell ref="A35:B36"/>
    <mergeCell ref="K35:L36"/>
    <mergeCell ref="I36:I37"/>
    <mergeCell ref="A30:B31"/>
    <mergeCell ref="K30:L31"/>
    <mergeCell ref="I31:I32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C41:E41"/>
    <mergeCell ref="G41:H41"/>
    <mergeCell ref="M41:O41"/>
    <mergeCell ref="Q41:R41"/>
    <mergeCell ref="B57:C57"/>
    <mergeCell ref="E57:H57"/>
    <mergeCell ref="L57:M57"/>
    <mergeCell ref="O57:R57"/>
    <mergeCell ref="B58:C58"/>
    <mergeCell ref="E58:H58"/>
    <mergeCell ref="L58:M58"/>
    <mergeCell ref="O58:R58"/>
    <mergeCell ref="C47:D47"/>
    <mergeCell ref="J47:K47"/>
    <mergeCell ref="Q47:S47"/>
    <mergeCell ref="A49:S49"/>
    <mergeCell ref="A50:S50"/>
    <mergeCell ref="A52:S52"/>
    <mergeCell ref="V66:AA66"/>
    <mergeCell ref="C69:D69"/>
    <mergeCell ref="F69:H69"/>
    <mergeCell ref="I96:L96"/>
    <mergeCell ref="M96:N96"/>
    <mergeCell ref="I97:L97"/>
    <mergeCell ref="M97:N97"/>
    <mergeCell ref="A61:S61"/>
    <mergeCell ref="A62:S62"/>
    <mergeCell ref="A64:S64"/>
    <mergeCell ref="A65:S65"/>
    <mergeCell ref="A66:B66"/>
    <mergeCell ref="C66:H66"/>
    <mergeCell ref="I101:L101"/>
    <mergeCell ref="M101:N101"/>
    <mergeCell ref="I102:L102"/>
    <mergeCell ref="M102:N102"/>
    <mergeCell ref="I103:L103"/>
    <mergeCell ref="M103:N103"/>
    <mergeCell ref="I98:L98"/>
    <mergeCell ref="M98:N98"/>
    <mergeCell ref="I99:L99"/>
    <mergeCell ref="M99:N99"/>
    <mergeCell ref="I100:L100"/>
    <mergeCell ref="M100:N100"/>
    <mergeCell ref="I107:L107"/>
    <mergeCell ref="M107:N107"/>
    <mergeCell ref="I108:L108"/>
    <mergeCell ref="M108:N108"/>
    <mergeCell ref="I109:L109"/>
    <mergeCell ref="M109:N109"/>
    <mergeCell ref="I104:L104"/>
    <mergeCell ref="M104:N104"/>
    <mergeCell ref="I105:L105"/>
    <mergeCell ref="M105:N105"/>
    <mergeCell ref="I106:L106"/>
    <mergeCell ref="M106:N106"/>
    <mergeCell ref="I113:L113"/>
    <mergeCell ref="M113:N113"/>
    <mergeCell ref="I114:L114"/>
    <mergeCell ref="M114:N114"/>
    <mergeCell ref="I115:L115"/>
    <mergeCell ref="M115:N115"/>
    <mergeCell ref="I110:L110"/>
    <mergeCell ref="M110:N110"/>
    <mergeCell ref="I111:L111"/>
    <mergeCell ref="M111:N111"/>
    <mergeCell ref="I112:L112"/>
    <mergeCell ref="M112:N112"/>
    <mergeCell ref="I119:L119"/>
    <mergeCell ref="M119:N119"/>
    <mergeCell ref="I120:L120"/>
    <mergeCell ref="M120:N120"/>
    <mergeCell ref="I121:L121"/>
    <mergeCell ref="M121:N121"/>
    <mergeCell ref="I116:L116"/>
    <mergeCell ref="M116:N116"/>
    <mergeCell ref="I117:L117"/>
    <mergeCell ref="M117:N117"/>
    <mergeCell ref="I118:L118"/>
    <mergeCell ref="M118:N118"/>
    <mergeCell ref="I125:L125"/>
    <mergeCell ref="M125:N125"/>
    <mergeCell ref="I126:L126"/>
    <mergeCell ref="M126:N126"/>
    <mergeCell ref="I127:L127"/>
    <mergeCell ref="M127:N127"/>
    <mergeCell ref="I122:L122"/>
    <mergeCell ref="M122:N122"/>
    <mergeCell ref="I123:L123"/>
    <mergeCell ref="M123:N123"/>
    <mergeCell ref="I124:L124"/>
    <mergeCell ref="M124:N124"/>
    <mergeCell ref="I131:L131"/>
    <mergeCell ref="M131:N131"/>
    <mergeCell ref="I132:L132"/>
    <mergeCell ref="M132:N132"/>
    <mergeCell ref="I133:L133"/>
    <mergeCell ref="M133:N133"/>
    <mergeCell ref="I128:L128"/>
    <mergeCell ref="M128:N128"/>
    <mergeCell ref="I129:L129"/>
    <mergeCell ref="M129:N129"/>
    <mergeCell ref="I130:L130"/>
    <mergeCell ref="M130:N130"/>
    <mergeCell ref="I137:L137"/>
    <mergeCell ref="M137:N137"/>
    <mergeCell ref="I138:L138"/>
    <mergeCell ref="M138:N138"/>
    <mergeCell ref="I139:L139"/>
    <mergeCell ref="M139:N139"/>
    <mergeCell ref="I134:L134"/>
    <mergeCell ref="M134:N134"/>
    <mergeCell ref="I135:L135"/>
    <mergeCell ref="M135:N135"/>
    <mergeCell ref="I136:L136"/>
    <mergeCell ref="M136:N136"/>
    <mergeCell ref="I143:L143"/>
    <mergeCell ref="M143:N143"/>
    <mergeCell ref="I144:L144"/>
    <mergeCell ref="M144:N144"/>
    <mergeCell ref="I145:L145"/>
    <mergeCell ref="M145:N145"/>
    <mergeCell ref="I140:L140"/>
    <mergeCell ref="M140:N140"/>
    <mergeCell ref="I141:L141"/>
    <mergeCell ref="M141:N141"/>
    <mergeCell ref="I142:L142"/>
    <mergeCell ref="M142:N142"/>
    <mergeCell ref="I149:L149"/>
    <mergeCell ref="M149:N149"/>
    <mergeCell ref="I150:L150"/>
    <mergeCell ref="M150:N150"/>
    <mergeCell ref="I151:L151"/>
    <mergeCell ref="M151:N151"/>
    <mergeCell ref="I146:L146"/>
    <mergeCell ref="M146:N146"/>
    <mergeCell ref="I147:L147"/>
    <mergeCell ref="M147:N147"/>
    <mergeCell ref="I148:L148"/>
    <mergeCell ref="M148:N148"/>
    <mergeCell ref="I155:L155"/>
    <mergeCell ref="M155:N155"/>
    <mergeCell ref="I156:L156"/>
    <mergeCell ref="M156:N156"/>
    <mergeCell ref="I157:L157"/>
    <mergeCell ref="M157:N157"/>
    <mergeCell ref="I152:L152"/>
    <mergeCell ref="M152:N152"/>
    <mergeCell ref="I153:L153"/>
    <mergeCell ref="M153:N153"/>
    <mergeCell ref="I154:L154"/>
    <mergeCell ref="M154:N154"/>
  </mergeCells>
  <conditionalFormatting sqref="O58:R58">
    <cfRule type="containsErrors" dxfId="164" priority="42" stopIfTrue="1">
      <formula>ISERROR(O58)</formula>
    </cfRule>
    <cfRule type="containsErrors" priority="43" stopIfTrue="1">
      <formula>ISERROR(O58)</formula>
    </cfRule>
  </conditionalFormatting>
  <conditionalFormatting sqref="A37:B37">
    <cfRule type="expression" dxfId="163" priority="40" stopIfTrue="1">
      <formula>$A$37=$I$58</formula>
    </cfRule>
    <cfRule type="expression" dxfId="162" priority="41" stopIfTrue="1">
      <formula>$A$37=$I$57</formula>
    </cfRule>
  </conditionalFormatting>
  <conditionalFormatting sqref="K37:L37">
    <cfRule type="expression" dxfId="161" priority="38" stopIfTrue="1">
      <formula>$K$37=$S$58</formula>
    </cfRule>
    <cfRule type="expression" dxfId="160" priority="39" stopIfTrue="1">
      <formula>$K$37=$S$57</formula>
    </cfRule>
  </conditionalFormatting>
  <conditionalFormatting sqref="I8:I9">
    <cfRule type="expression" dxfId="159" priority="37" stopIfTrue="1">
      <formula>$N$8=0</formula>
    </cfRule>
  </conditionalFormatting>
  <conditionalFormatting sqref="Y96:Y122 X70:X122 Y94 Y86:Y87 Y77:Y78">
    <cfRule type="cellIs" dxfId="158" priority="36" stopIfTrue="1" operator="equal">
      <formula>"žž"</formula>
    </cfRule>
  </conditionalFormatting>
  <conditionalFormatting sqref="A57">
    <cfRule type="expression" dxfId="157" priority="34" stopIfTrue="1">
      <formula>$A$57&gt;0</formula>
    </cfRule>
    <cfRule type="expression" dxfId="156" priority="35" stopIfTrue="1">
      <formula>$I$57&gt;0</formula>
    </cfRule>
  </conditionalFormatting>
  <conditionalFormatting sqref="A58">
    <cfRule type="expression" dxfId="155" priority="32" stopIfTrue="1">
      <formula>$A$58&gt;0</formula>
    </cfRule>
    <cfRule type="expression" dxfId="154" priority="33" stopIfTrue="1">
      <formula>$I$58&gt;0</formula>
    </cfRule>
  </conditionalFormatting>
  <conditionalFormatting sqref="K57">
    <cfRule type="expression" dxfId="153" priority="30" stopIfTrue="1">
      <formula>$K$57&gt;0</formula>
    </cfRule>
    <cfRule type="expression" dxfId="152" priority="31" stopIfTrue="1">
      <formula>$S$57&gt;0</formula>
    </cfRule>
  </conditionalFormatting>
  <conditionalFormatting sqref="K58">
    <cfRule type="expression" dxfId="151" priority="28" stopIfTrue="1">
      <formula>$K$58&gt;0</formula>
    </cfRule>
    <cfRule type="expression" dxfId="150" priority="29" stopIfTrue="1">
      <formula>$S$58&gt;0</formula>
    </cfRule>
  </conditionalFormatting>
  <conditionalFormatting sqref="I13:I14">
    <cfRule type="expression" dxfId="149" priority="27" stopIfTrue="1">
      <formula>$N$13=0</formula>
    </cfRule>
  </conditionalFormatting>
  <conditionalFormatting sqref="I18:I19">
    <cfRule type="expression" dxfId="148" priority="26" stopIfTrue="1">
      <formula>$N$18=0</formula>
    </cfRule>
  </conditionalFormatting>
  <conditionalFormatting sqref="I23:I24">
    <cfRule type="expression" dxfId="147" priority="25" stopIfTrue="1">
      <formula>$N$23=0</formula>
    </cfRule>
  </conditionalFormatting>
  <conditionalFormatting sqref="I28:I29">
    <cfRule type="expression" dxfId="146" priority="24" stopIfTrue="1">
      <formula>$N$28=0</formula>
    </cfRule>
  </conditionalFormatting>
  <conditionalFormatting sqref="I33:I34">
    <cfRule type="expression" dxfId="145" priority="23" stopIfTrue="1">
      <formula>$N$33=0</formula>
    </cfRule>
  </conditionalFormatting>
  <conditionalFormatting sqref="A32:B32">
    <cfRule type="expression" dxfId="144" priority="21" stopIfTrue="1">
      <formula>$A$32=$I$58</formula>
    </cfRule>
    <cfRule type="expression" dxfId="143" priority="22" stopIfTrue="1">
      <formula>$A$32=$I$57</formula>
    </cfRule>
  </conditionalFormatting>
  <conditionalFormatting sqref="K32:L32">
    <cfRule type="expression" dxfId="142" priority="19" stopIfTrue="1">
      <formula>$K$32=$S$58</formula>
    </cfRule>
    <cfRule type="expression" dxfId="141" priority="20" stopIfTrue="1">
      <formula>$K$32=$S$57</formula>
    </cfRule>
  </conditionalFormatting>
  <conditionalFormatting sqref="A27:B27">
    <cfRule type="expression" dxfId="140" priority="17" stopIfTrue="1">
      <formula>$A$27=$I$58</formula>
    </cfRule>
    <cfRule type="expression" dxfId="139" priority="18" stopIfTrue="1">
      <formula>$A$27=$I$57</formula>
    </cfRule>
  </conditionalFormatting>
  <conditionalFormatting sqref="K27:L27">
    <cfRule type="expression" dxfId="138" priority="15" stopIfTrue="1">
      <formula>$K$27=$S$58</formula>
    </cfRule>
    <cfRule type="expression" dxfId="137" priority="16" stopIfTrue="1">
      <formula>$K$27=$S$57</formula>
    </cfRule>
  </conditionalFormatting>
  <conditionalFormatting sqref="A22:B22">
    <cfRule type="expression" dxfId="136" priority="13" stopIfTrue="1">
      <formula>$A$22=$I$58</formula>
    </cfRule>
    <cfRule type="expression" dxfId="135" priority="14" stopIfTrue="1">
      <formula>$A$22=$I$57</formula>
    </cfRule>
  </conditionalFormatting>
  <conditionalFormatting sqref="K22:L22">
    <cfRule type="expression" dxfId="134" priority="11" stopIfTrue="1">
      <formula>$K$22=$S$58</formula>
    </cfRule>
    <cfRule type="expression" dxfId="133" priority="12" stopIfTrue="1">
      <formula>$K$22=$S$57</formula>
    </cfRule>
  </conditionalFormatting>
  <conditionalFormatting sqref="A17:B17">
    <cfRule type="expression" dxfId="132" priority="7">
      <formula>$A$17=$I$58</formula>
    </cfRule>
    <cfRule type="expression" dxfId="131" priority="8">
      <formula>$A$17=$I$57</formula>
    </cfRule>
    <cfRule type="expression" dxfId="130" priority="9" stopIfTrue="1">
      <formula>$A$17=$I$58</formula>
    </cfRule>
    <cfRule type="expression" dxfId="129" priority="10" stopIfTrue="1">
      <formula>$A$17=$I$57</formula>
    </cfRule>
  </conditionalFormatting>
  <conditionalFormatting sqref="K17:L17">
    <cfRule type="expression" dxfId="128" priority="5" stopIfTrue="1">
      <formula>$K$17=$S$58</formula>
    </cfRule>
    <cfRule type="expression" dxfId="127" priority="6" stopIfTrue="1">
      <formula>$K$17=$S$57</formula>
    </cfRule>
  </conditionalFormatting>
  <conditionalFormatting sqref="A12:B12">
    <cfRule type="expression" dxfId="126" priority="3" stopIfTrue="1">
      <formula>$A$12=$I$58</formula>
    </cfRule>
    <cfRule type="expression" dxfId="125" priority="4" stopIfTrue="1">
      <formula>$A$12=$I$57</formula>
    </cfRule>
  </conditionalFormatting>
  <conditionalFormatting sqref="K12:L12">
    <cfRule type="expression" dxfId="124" priority="1" stopIfTrue="1">
      <formula>$K$12=$S$58</formula>
    </cfRule>
    <cfRule type="expression" dxfId="123" priority="2" stopIfTrue="1">
      <formula>$K$12=$S$57</formula>
    </cfRule>
  </conditionalFormatting>
  <dataValidations count="7">
    <dataValidation type="list" showErrorMessage="1" prompt="Vyber dráhu" sqref="L1:N1">
      <formula1>$O$69:$O$91</formula1>
    </dataValidation>
    <dataValidation type="list" showInputMessage="1" showErrorMessage="1" sqref="L3:S3 B3:I3">
      <formula1>$L$69:$L$85</formula1>
    </dataValidation>
    <dataValidation type="list" allowBlank="1" showErrorMessage="1" prompt="Vyber čas zahájení" sqref="C46:D46">
      <formula1>$K$69:$K$95</formula1>
    </dataValidation>
    <dataValidation type="list" allowBlank="1" showErrorMessage="1" prompt="Vyber čas ukončení" sqref="C47:D47">
      <formula1>$K$69:$K$95</formula1>
    </dataValidation>
    <dataValidation type="list" allowBlank="1" showInputMessage="1" showErrorMessage="1" sqref="C41:E41 M41:O41">
      <formula1>$C$70:$C$86</formula1>
    </dataValidation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7"/>
  <sheetViews>
    <sheetView showGridLines="0" showRowColHeaders="0" workbookViewId="0">
      <selection activeCell="B82" sqref="B82"/>
    </sheetView>
  </sheetViews>
  <sheetFormatPr defaultColWidth="0" defaultRowHeight="12.75"/>
  <cols>
    <col min="1" max="1" width="10.7109375" style="12" customWidth="1"/>
    <col min="2" max="2" width="15.7109375" style="12" customWidth="1"/>
    <col min="3" max="3" width="5.7109375" style="12" customWidth="1"/>
    <col min="4" max="5" width="6.7109375" style="12" customWidth="1"/>
    <col min="6" max="6" width="4.7109375" style="12" customWidth="1"/>
    <col min="7" max="7" width="6.7109375" style="12" customWidth="1"/>
    <col min="8" max="8" width="5.7109375" style="12" customWidth="1"/>
    <col min="9" max="9" width="6.7109375" style="123" customWidth="1"/>
    <col min="10" max="10" width="1.7109375" style="123" customWidth="1"/>
    <col min="11" max="11" width="10.7109375" style="123" customWidth="1"/>
    <col min="12" max="12" width="15.7109375" style="123" customWidth="1"/>
    <col min="13" max="13" width="5.7109375" style="12" customWidth="1"/>
    <col min="14" max="15" width="6.7109375" style="12" customWidth="1"/>
    <col min="16" max="16" width="4.7109375" style="12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9.140625" style="3" customWidth="1"/>
    <col min="22" max="22" width="9.140625" style="5" hidden="1" customWidth="1"/>
    <col min="23" max="23" width="6.28515625" style="5" hidden="1" customWidth="1"/>
    <col min="24" max="24" width="21.42578125" style="5" hidden="1" customWidth="1"/>
    <col min="25" max="25" width="16.28515625" style="5" hidden="1" customWidth="1"/>
    <col min="26" max="26" width="28.140625" style="5" hidden="1" customWidth="1"/>
    <col min="27" max="27" width="8.28515625" style="5" hidden="1" customWidth="1"/>
    <col min="28" max="255" width="9.140625" style="1" hidden="1" customWidth="1"/>
    <col min="256" max="16384" width="0" style="1" hidden="1"/>
  </cols>
  <sheetData>
    <row r="1" spans="1:28" ht="40.5" customHeight="1">
      <c r="A1" s="1"/>
      <c r="B1" s="459" t="s">
        <v>0</v>
      </c>
      <c r="C1" s="459"/>
      <c r="D1" s="461" t="s">
        <v>1</v>
      </c>
      <c r="E1" s="461"/>
      <c r="F1" s="461"/>
      <c r="G1" s="461"/>
      <c r="H1" s="461"/>
      <c r="I1" s="461"/>
      <c r="J1" s="1"/>
      <c r="K1" s="2" t="s">
        <v>2</v>
      </c>
      <c r="L1" s="462" t="s">
        <v>105</v>
      </c>
      <c r="M1" s="462"/>
      <c r="N1" s="462"/>
      <c r="O1" s="463" t="s">
        <v>4</v>
      </c>
      <c r="P1" s="463"/>
      <c r="Q1" s="464">
        <v>42999</v>
      </c>
      <c r="R1" s="464"/>
      <c r="S1" s="464"/>
      <c r="V1" s="394"/>
      <c r="W1" s="394"/>
      <c r="X1" s="394"/>
      <c r="Y1" s="394"/>
      <c r="Z1" s="394"/>
      <c r="AA1" s="394"/>
      <c r="AB1" s="194"/>
    </row>
    <row r="2" spans="1:28" ht="9.9499999999999993" customHeight="1" thickBot="1">
      <c r="A2" s="1"/>
      <c r="B2" s="460"/>
      <c r="C2" s="4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8" ht="20.100000000000001" customHeight="1" thickBot="1">
      <c r="A3" s="6" t="s">
        <v>5</v>
      </c>
      <c r="B3" s="449" t="s">
        <v>115</v>
      </c>
      <c r="C3" s="450"/>
      <c r="D3" s="450"/>
      <c r="E3" s="450"/>
      <c r="F3" s="450"/>
      <c r="G3" s="450"/>
      <c r="H3" s="450"/>
      <c r="I3" s="451"/>
      <c r="J3" s="1"/>
      <c r="K3" s="6" t="s">
        <v>7</v>
      </c>
      <c r="L3" s="449" t="s">
        <v>143</v>
      </c>
      <c r="M3" s="450"/>
      <c r="N3" s="450"/>
      <c r="O3" s="450"/>
      <c r="P3" s="450"/>
      <c r="Q3" s="450"/>
      <c r="R3" s="450"/>
      <c r="S3" s="451"/>
    </row>
    <row r="4" spans="1:28" ht="5.099999999999999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8" ht="12.95" customHeight="1">
      <c r="A5" s="402" t="s">
        <v>9</v>
      </c>
      <c r="B5" s="397"/>
      <c r="C5" s="452" t="s">
        <v>10</v>
      </c>
      <c r="D5" s="454" t="s">
        <v>11</v>
      </c>
      <c r="E5" s="455"/>
      <c r="F5" s="455"/>
      <c r="G5" s="456"/>
      <c r="H5" s="7" t="s">
        <v>12</v>
      </c>
      <c r="I5" s="7" t="s">
        <v>13</v>
      </c>
      <c r="J5" s="1"/>
      <c r="K5" s="402" t="s">
        <v>9</v>
      </c>
      <c r="L5" s="397"/>
      <c r="M5" s="452" t="s">
        <v>10</v>
      </c>
      <c r="N5" s="454" t="s">
        <v>11</v>
      </c>
      <c r="O5" s="455"/>
      <c r="P5" s="455"/>
      <c r="Q5" s="456"/>
      <c r="R5" s="7" t="s">
        <v>12</v>
      </c>
      <c r="S5" s="7" t="s">
        <v>13</v>
      </c>
    </row>
    <row r="6" spans="1:28" ht="12.95" customHeight="1">
      <c r="A6" s="457" t="s">
        <v>14</v>
      </c>
      <c r="B6" s="458"/>
      <c r="C6" s="453"/>
      <c r="D6" s="8" t="s">
        <v>15</v>
      </c>
      <c r="E6" s="9" t="s">
        <v>16</v>
      </c>
      <c r="F6" s="9" t="s">
        <v>17</v>
      </c>
      <c r="G6" s="10" t="s">
        <v>18</v>
      </c>
      <c r="H6" s="11" t="s">
        <v>19</v>
      </c>
      <c r="I6" s="11" t="s">
        <v>20</v>
      </c>
      <c r="J6" s="1"/>
      <c r="K6" s="457" t="s">
        <v>14</v>
      </c>
      <c r="L6" s="458"/>
      <c r="M6" s="453"/>
      <c r="N6" s="8" t="s">
        <v>15</v>
      </c>
      <c r="O6" s="9" t="s">
        <v>16</v>
      </c>
      <c r="P6" s="9" t="s">
        <v>17</v>
      </c>
      <c r="Q6" s="10" t="s">
        <v>18</v>
      </c>
      <c r="R6" s="11" t="s">
        <v>19</v>
      </c>
      <c r="S6" s="11" t="s">
        <v>20</v>
      </c>
    </row>
    <row r="7" spans="1:28" ht="5.0999999999999996" customHeight="1" thickBot="1">
      <c r="C7" s="1"/>
      <c r="D7" s="1"/>
      <c r="E7" s="1"/>
      <c r="F7" s="1"/>
      <c r="G7" s="1"/>
      <c r="H7" s="1"/>
      <c r="I7" s="1"/>
      <c r="J7" s="1"/>
      <c r="K7" s="12"/>
      <c r="L7" s="12"/>
      <c r="M7" s="1"/>
      <c r="N7" s="1"/>
      <c r="O7" s="1"/>
      <c r="P7" s="1"/>
    </row>
    <row r="8" spans="1:28" ht="12.95" customHeight="1" thickTop="1">
      <c r="A8" s="436" t="s">
        <v>227</v>
      </c>
      <c r="B8" s="437"/>
      <c r="C8" s="195">
        <v>1</v>
      </c>
      <c r="D8" s="14">
        <v>146</v>
      </c>
      <c r="E8" s="15">
        <v>49</v>
      </c>
      <c r="F8" s="15">
        <v>3</v>
      </c>
      <c r="G8" s="16">
        <f>IF(ISBLANK(D8),"",D8+E8)</f>
        <v>195</v>
      </c>
      <c r="H8" s="17">
        <f>IF(ISNUMBER(G8),IF(G8&gt;Q8,1,IF(G8=Q8,0.5,0)),"")</f>
        <v>0</v>
      </c>
      <c r="I8" s="196" t="s">
        <v>22</v>
      </c>
      <c r="J8" s="1"/>
      <c r="K8" s="436" t="s">
        <v>228</v>
      </c>
      <c r="L8" s="437"/>
      <c r="M8" s="195">
        <v>1</v>
      </c>
      <c r="N8" s="14">
        <v>156</v>
      </c>
      <c r="O8" s="15">
        <v>62</v>
      </c>
      <c r="P8" s="15">
        <v>3</v>
      </c>
      <c r="Q8" s="16">
        <f>IF(ISBLANK(N8),"",N8+O8)</f>
        <v>218</v>
      </c>
      <c r="R8" s="17">
        <f>IF(ISNUMBER(Q8),IF(G8&lt;Q8,1,IF(G8=Q8,0.5,0)),"")</f>
        <v>1</v>
      </c>
      <c r="S8" s="19"/>
    </row>
    <row r="9" spans="1:28" ht="12.95" customHeight="1" thickBot="1">
      <c r="A9" s="438"/>
      <c r="B9" s="439"/>
      <c r="C9" s="197">
        <v>2</v>
      </c>
      <c r="D9" s="21">
        <v>138</v>
      </c>
      <c r="E9" s="22">
        <v>54</v>
      </c>
      <c r="F9" s="22">
        <v>5</v>
      </c>
      <c r="G9" s="23">
        <f>IF(ISBLANK(D9),"",D9+E9)</f>
        <v>192</v>
      </c>
      <c r="H9" s="24">
        <f>IF(ISNUMBER(G9),IF(G9&gt;Q9,1,IF(G9=Q9,0.5,0)),"")</f>
        <v>0</v>
      </c>
      <c r="I9" s="198">
        <f>IF(COUNT(Q12),SUM(G12-Q12),"")</f>
        <v>-41</v>
      </c>
      <c r="J9" s="1"/>
      <c r="K9" s="438"/>
      <c r="L9" s="439"/>
      <c r="M9" s="197">
        <v>2</v>
      </c>
      <c r="N9" s="21">
        <v>140</v>
      </c>
      <c r="O9" s="22">
        <v>70</v>
      </c>
      <c r="P9" s="22">
        <v>2</v>
      </c>
      <c r="Q9" s="23">
        <f>IF(ISBLANK(N9),"",N9+O9)</f>
        <v>210</v>
      </c>
      <c r="R9" s="24">
        <f>IF(ISNUMBER(Q9),IF(G9&lt;Q9,1,IF(G9=Q9,0.5,0)),"")</f>
        <v>1</v>
      </c>
      <c r="S9" s="19"/>
    </row>
    <row r="10" spans="1:28" ht="9.9499999999999993" customHeight="1" thickTop="1">
      <c r="A10" s="442" t="s">
        <v>189</v>
      </c>
      <c r="B10" s="443"/>
      <c r="C10" s="26"/>
      <c r="D10" s="27"/>
      <c r="E10" s="27"/>
      <c r="F10" s="27"/>
      <c r="G10" s="27"/>
      <c r="H10" s="27"/>
      <c r="I10" s="28"/>
      <c r="J10" s="1"/>
      <c r="K10" s="442" t="s">
        <v>229</v>
      </c>
      <c r="L10" s="443"/>
      <c r="M10" s="26"/>
      <c r="N10" s="27"/>
      <c r="O10" s="27"/>
      <c r="P10" s="27"/>
      <c r="Q10" s="27"/>
      <c r="R10" s="27"/>
      <c r="S10" s="28"/>
    </row>
    <row r="11" spans="1:28" ht="9.9499999999999993" customHeight="1" thickBot="1">
      <c r="A11" s="444"/>
      <c r="B11" s="445"/>
      <c r="C11" s="29"/>
      <c r="D11" s="30"/>
      <c r="E11" s="30"/>
      <c r="F11" s="30"/>
      <c r="G11" s="31"/>
      <c r="H11" s="31"/>
      <c r="I11" s="429">
        <f>IF(ISNUMBER(G12),IF(G12&gt;Q12,1,IF(G12=Q12,0.5,0)),"")</f>
        <v>0</v>
      </c>
      <c r="J11" s="1"/>
      <c r="K11" s="444"/>
      <c r="L11" s="445"/>
      <c r="M11" s="29"/>
      <c r="N11" s="30"/>
      <c r="O11" s="30"/>
      <c r="P11" s="30"/>
      <c r="Q11" s="31"/>
      <c r="R11" s="31"/>
      <c r="S11" s="429">
        <f>IF(ISNUMBER(Q12),IF(G12&lt;Q12,1,IF(G12=Q12,0.5,0)),"")</f>
        <v>1</v>
      </c>
    </row>
    <row r="12" spans="1:28" ht="15.95" customHeight="1" thickBot="1">
      <c r="A12" s="448">
        <v>5883</v>
      </c>
      <c r="B12" s="447"/>
      <c r="C12" s="32" t="s">
        <v>18</v>
      </c>
      <c r="D12" s="33">
        <f>IF(ISNUMBER(D8),SUM(D8:D11),"")</f>
        <v>284</v>
      </c>
      <c r="E12" s="34">
        <f>IF(ISNUMBER(E8),SUM(E8:E11),"")</f>
        <v>103</v>
      </c>
      <c r="F12" s="35">
        <f>IF(ISNUMBER(F8),SUM(F8:F11),"")</f>
        <v>8</v>
      </c>
      <c r="G12" s="36">
        <f>IF(ISNUMBER(G8),SUM(G8:G11),"")</f>
        <v>387</v>
      </c>
      <c r="H12" s="37">
        <f>IF(ISNUMBER($G12),SUM(H8:H11),"")</f>
        <v>0</v>
      </c>
      <c r="I12" s="430"/>
      <c r="J12" s="1"/>
      <c r="K12" s="446">
        <v>20739</v>
      </c>
      <c r="L12" s="447"/>
      <c r="M12" s="32" t="s">
        <v>18</v>
      </c>
      <c r="N12" s="33">
        <f>IF(ISNUMBER(N8),SUM(N8:N11),"")</f>
        <v>296</v>
      </c>
      <c r="O12" s="34">
        <f>IF(ISNUMBER(O8),SUM(O8:O11),"")</f>
        <v>132</v>
      </c>
      <c r="P12" s="35">
        <f>IF(ISNUMBER(P8),SUM(P8:P11),"")</f>
        <v>5</v>
      </c>
      <c r="Q12" s="36">
        <f>IF(ISNUMBER(Q8),SUM(Q8:Q11),"")</f>
        <v>428</v>
      </c>
      <c r="R12" s="37">
        <f>IF(ISNUMBER($Q12),SUM(R7:R11),"")</f>
        <v>2</v>
      </c>
      <c r="S12" s="430"/>
    </row>
    <row r="13" spans="1:28" ht="12.95" customHeight="1" thickTop="1">
      <c r="A13" s="436" t="s">
        <v>230</v>
      </c>
      <c r="B13" s="437"/>
      <c r="C13" s="195">
        <v>1</v>
      </c>
      <c r="D13" s="38">
        <v>143</v>
      </c>
      <c r="E13" s="39">
        <v>53</v>
      </c>
      <c r="F13" s="39">
        <v>7</v>
      </c>
      <c r="G13" s="40">
        <f>IF(ISBLANK(D13),"",D13+E13)</f>
        <v>196</v>
      </c>
      <c r="H13" s="17">
        <f>IF(ISNUMBER(G13),IF(G13&gt;Q13,1,IF(G13=Q13,0.5,0)),"")</f>
        <v>1</v>
      </c>
      <c r="I13" s="470">
        <f>IF(COUNT(Q17),SUM(I9+G17-Q17),"")</f>
        <v>-84</v>
      </c>
      <c r="J13" s="1"/>
      <c r="K13" s="436" t="s">
        <v>231</v>
      </c>
      <c r="L13" s="437"/>
      <c r="M13" s="195">
        <v>1</v>
      </c>
      <c r="N13" s="38">
        <v>141</v>
      </c>
      <c r="O13" s="39">
        <v>47</v>
      </c>
      <c r="P13" s="39">
        <v>4</v>
      </c>
      <c r="Q13" s="40">
        <f>IF(ISBLANK(N13),"",N13+O13)</f>
        <v>188</v>
      </c>
      <c r="R13" s="17">
        <f>IF(ISNUMBER(Q13),IF(G13&lt;Q13,1,IF(G13=Q13,0.5,0)),"")</f>
        <v>0</v>
      </c>
      <c r="S13" s="19"/>
    </row>
    <row r="14" spans="1:28" ht="12.95" customHeight="1" thickBot="1">
      <c r="A14" s="438"/>
      <c r="B14" s="439"/>
      <c r="C14" s="197">
        <v>2</v>
      </c>
      <c r="D14" s="21">
        <v>144</v>
      </c>
      <c r="E14" s="22">
        <v>44</v>
      </c>
      <c r="F14" s="22">
        <v>10</v>
      </c>
      <c r="G14" s="23">
        <f>IF(ISBLANK(D14),"",D14+E14)</f>
        <v>188</v>
      </c>
      <c r="H14" s="24">
        <f>IF(ISNUMBER(G14),IF(G14&gt;Q14,1,IF(G14=Q14,0.5,0)),"")</f>
        <v>0</v>
      </c>
      <c r="I14" s="471"/>
      <c r="J14" s="1"/>
      <c r="K14" s="438"/>
      <c r="L14" s="439"/>
      <c r="M14" s="197">
        <v>2</v>
      </c>
      <c r="N14" s="21">
        <v>159</v>
      </c>
      <c r="O14" s="22">
        <v>80</v>
      </c>
      <c r="P14" s="22">
        <v>3</v>
      </c>
      <c r="Q14" s="23">
        <f>IF(ISBLANK(N14),"",N14+O14)</f>
        <v>239</v>
      </c>
      <c r="R14" s="24">
        <f>IF(ISNUMBER(Q14),IF(G14&lt;Q14,1,IF(G14=Q14,0.5,0)),"")</f>
        <v>1</v>
      </c>
      <c r="S14" s="19"/>
    </row>
    <row r="15" spans="1:28" ht="9.9499999999999993" customHeight="1" thickTop="1">
      <c r="A15" s="442" t="s">
        <v>232</v>
      </c>
      <c r="B15" s="443"/>
      <c r="C15" s="26"/>
      <c r="D15" s="27"/>
      <c r="E15" s="27"/>
      <c r="F15" s="27"/>
      <c r="G15" s="27"/>
      <c r="H15" s="27"/>
      <c r="I15" s="28"/>
      <c r="J15" s="1"/>
      <c r="K15" s="442" t="s">
        <v>185</v>
      </c>
      <c r="L15" s="443"/>
      <c r="M15" s="26"/>
      <c r="N15" s="27"/>
      <c r="O15" s="27"/>
      <c r="P15" s="27"/>
      <c r="Q15" s="27"/>
      <c r="R15" s="27"/>
      <c r="S15" s="28"/>
    </row>
    <row r="16" spans="1:28" ht="9.9499999999999993" customHeight="1" thickBot="1">
      <c r="A16" s="444"/>
      <c r="B16" s="445"/>
      <c r="C16" s="29"/>
      <c r="D16" s="30"/>
      <c r="E16" s="30"/>
      <c r="F16" s="30"/>
      <c r="G16" s="31"/>
      <c r="H16" s="31"/>
      <c r="I16" s="429">
        <f>IF(ISNUMBER(G17),IF(G17&gt;Q17,1,IF(G17=Q17,0.5,0)),"")</f>
        <v>0</v>
      </c>
      <c r="J16" s="1"/>
      <c r="K16" s="444"/>
      <c r="L16" s="445"/>
      <c r="M16" s="29"/>
      <c r="N16" s="30"/>
      <c r="O16" s="30"/>
      <c r="P16" s="30"/>
      <c r="Q16" s="31"/>
      <c r="R16" s="31"/>
      <c r="S16" s="429">
        <f>IF(ISNUMBER(Q17),IF(G17&lt;Q17,1,IF(G17=Q17,0.5,0)),"")</f>
        <v>1</v>
      </c>
    </row>
    <row r="17" spans="1:19" ht="15.95" customHeight="1" thickBot="1">
      <c r="A17" s="446">
        <v>5879</v>
      </c>
      <c r="B17" s="447"/>
      <c r="C17" s="32" t="s">
        <v>18</v>
      </c>
      <c r="D17" s="33">
        <f>IF(ISNUMBER(D13),SUM(D13:D16),"")</f>
        <v>287</v>
      </c>
      <c r="E17" s="34">
        <f>IF(ISNUMBER(E13),SUM(E13:E16),"")</f>
        <v>97</v>
      </c>
      <c r="F17" s="35">
        <f>IF(ISNUMBER(F13),SUM(F13:F16),"")</f>
        <v>17</v>
      </c>
      <c r="G17" s="36">
        <f>IF(ISNUMBER(G13),SUM(G13:G16),"")</f>
        <v>384</v>
      </c>
      <c r="H17" s="37">
        <f>IF(ISNUMBER($G17),SUM(H13:H16),"")</f>
        <v>1</v>
      </c>
      <c r="I17" s="430"/>
      <c r="J17" s="1"/>
      <c r="K17" s="446">
        <v>1070</v>
      </c>
      <c r="L17" s="447"/>
      <c r="M17" s="32" t="s">
        <v>18</v>
      </c>
      <c r="N17" s="33">
        <f>IF(ISNUMBER(N13),SUM(N13:N16),"")</f>
        <v>300</v>
      </c>
      <c r="O17" s="34">
        <f>IF(ISNUMBER(O13),SUM(O13:O16),"")</f>
        <v>127</v>
      </c>
      <c r="P17" s="35">
        <f>IF(ISNUMBER(P13),SUM(P13:P16),"")</f>
        <v>7</v>
      </c>
      <c r="Q17" s="36">
        <f>IF(ISNUMBER(Q13),SUM(Q13:Q16),"")</f>
        <v>427</v>
      </c>
      <c r="R17" s="37">
        <f>IF(ISNUMBER($Q17),SUM(R13:R16),"")</f>
        <v>1</v>
      </c>
      <c r="S17" s="430"/>
    </row>
    <row r="18" spans="1:19" ht="12.95" customHeight="1" thickTop="1">
      <c r="A18" s="436" t="s">
        <v>233</v>
      </c>
      <c r="B18" s="437"/>
      <c r="C18" s="195">
        <v>1</v>
      </c>
      <c r="D18" s="38">
        <v>141</v>
      </c>
      <c r="E18" s="39">
        <v>90</v>
      </c>
      <c r="F18" s="39">
        <v>2</v>
      </c>
      <c r="G18" s="40">
        <f>IF(ISBLANK(D18),"",D18+E18)</f>
        <v>231</v>
      </c>
      <c r="H18" s="17">
        <f>IF(ISNUMBER(G18),IF(G18&gt;Q18,1,IF(G18=Q18,0.5,0)),"")</f>
        <v>1</v>
      </c>
      <c r="I18" s="470">
        <f>IF(COUNT(Q22),SUM(I13+G22-Q22),"")</f>
        <v>-67</v>
      </c>
      <c r="J18" s="1"/>
      <c r="K18" s="436" t="s">
        <v>234</v>
      </c>
      <c r="L18" s="437"/>
      <c r="M18" s="195">
        <v>1</v>
      </c>
      <c r="N18" s="38">
        <v>138</v>
      </c>
      <c r="O18" s="39">
        <v>69</v>
      </c>
      <c r="P18" s="39">
        <v>3</v>
      </c>
      <c r="Q18" s="40">
        <f>IF(ISBLANK(N18),"",N18+O18)</f>
        <v>207</v>
      </c>
      <c r="R18" s="17">
        <f>IF(ISNUMBER(Q18),IF(G18&lt;Q18,1,IF(G18=Q18,0.5,0)),"")</f>
        <v>0</v>
      </c>
      <c r="S18" s="19"/>
    </row>
    <row r="19" spans="1:19" ht="12.95" customHeight="1" thickBot="1">
      <c r="A19" s="438"/>
      <c r="B19" s="439"/>
      <c r="C19" s="197">
        <v>2</v>
      </c>
      <c r="D19" s="21">
        <v>144</v>
      </c>
      <c r="E19" s="22">
        <v>53</v>
      </c>
      <c r="F19" s="22">
        <v>7</v>
      </c>
      <c r="G19" s="23">
        <f>IF(ISBLANK(D19),"",D19+E19)</f>
        <v>197</v>
      </c>
      <c r="H19" s="24">
        <f>IF(ISNUMBER(G19),IF(G19&gt;Q19,1,IF(G19=Q19,0.5,0)),"")</f>
        <v>0</v>
      </c>
      <c r="I19" s="471"/>
      <c r="J19" s="1"/>
      <c r="K19" s="438"/>
      <c r="L19" s="439"/>
      <c r="M19" s="197">
        <v>2</v>
      </c>
      <c r="N19" s="21">
        <v>142</v>
      </c>
      <c r="O19" s="22">
        <v>62</v>
      </c>
      <c r="P19" s="22">
        <v>3</v>
      </c>
      <c r="Q19" s="23">
        <f>IF(ISBLANK(N19),"",N19+O19)</f>
        <v>204</v>
      </c>
      <c r="R19" s="24">
        <f>IF(ISNUMBER(Q19),IF(G19&lt;Q19,1,IF(G19=Q19,0.5,0)),"")</f>
        <v>1</v>
      </c>
      <c r="S19" s="19"/>
    </row>
    <row r="20" spans="1:19" ht="9.9499999999999993" customHeight="1" thickTop="1">
      <c r="A20" s="442" t="s">
        <v>189</v>
      </c>
      <c r="B20" s="443"/>
      <c r="C20" s="26"/>
      <c r="D20" s="27"/>
      <c r="E20" s="27"/>
      <c r="F20" s="27"/>
      <c r="G20" s="27"/>
      <c r="H20" s="27"/>
      <c r="I20" s="28"/>
      <c r="J20" s="1"/>
      <c r="K20" s="442" t="s">
        <v>36</v>
      </c>
      <c r="L20" s="443"/>
      <c r="M20" s="26"/>
      <c r="N20" s="27"/>
      <c r="O20" s="27"/>
      <c r="P20" s="27"/>
      <c r="Q20" s="27"/>
      <c r="R20" s="27"/>
      <c r="S20" s="28"/>
    </row>
    <row r="21" spans="1:19" ht="9.9499999999999993" customHeight="1" thickBot="1">
      <c r="A21" s="444"/>
      <c r="B21" s="445"/>
      <c r="C21" s="29"/>
      <c r="D21" s="30"/>
      <c r="E21" s="30"/>
      <c r="F21" s="30"/>
      <c r="G21" s="31"/>
      <c r="H21" s="31"/>
      <c r="I21" s="429">
        <f>IF(ISNUMBER(G22),IF(G22&gt;Q22,1,IF(G22=Q22,0.5,0)),"")</f>
        <v>1</v>
      </c>
      <c r="J21" s="1"/>
      <c r="K21" s="444"/>
      <c r="L21" s="445"/>
      <c r="M21" s="29"/>
      <c r="N21" s="30"/>
      <c r="O21" s="30"/>
      <c r="P21" s="30"/>
      <c r="Q21" s="31"/>
      <c r="R21" s="31"/>
      <c r="S21" s="429">
        <f>IF(ISNUMBER(Q22),IF(G22&lt;Q22,1,IF(G22=Q22,0.5,0)),"")</f>
        <v>0</v>
      </c>
    </row>
    <row r="22" spans="1:19" ht="15.95" customHeight="1" thickBot="1">
      <c r="A22" s="446">
        <v>25880</v>
      </c>
      <c r="B22" s="447"/>
      <c r="C22" s="32" t="s">
        <v>18</v>
      </c>
      <c r="D22" s="33">
        <f>IF(ISNUMBER(D18),SUM(D18:D21),"")</f>
        <v>285</v>
      </c>
      <c r="E22" s="34">
        <f>IF(ISNUMBER(E18),SUM(E18:E21),"")</f>
        <v>143</v>
      </c>
      <c r="F22" s="35">
        <f>IF(ISNUMBER(F18),SUM(F18:F21),"")</f>
        <v>9</v>
      </c>
      <c r="G22" s="36">
        <f>IF(ISNUMBER(G18),SUM(G18:G21),"")</f>
        <v>428</v>
      </c>
      <c r="H22" s="37">
        <f>IF(ISNUMBER($G22),SUM(H18:H21),"")</f>
        <v>1</v>
      </c>
      <c r="I22" s="430"/>
      <c r="J22" s="1"/>
      <c r="K22" s="446">
        <v>17966</v>
      </c>
      <c r="L22" s="447"/>
      <c r="M22" s="32" t="s">
        <v>18</v>
      </c>
      <c r="N22" s="33">
        <f>IF(ISNUMBER(N18),SUM(N18:N21),"")</f>
        <v>280</v>
      </c>
      <c r="O22" s="34">
        <f>IF(ISNUMBER(O18),SUM(O18:O21),"")</f>
        <v>131</v>
      </c>
      <c r="P22" s="35">
        <f>IF(ISNUMBER(P18),SUM(P18:P21),"")</f>
        <v>6</v>
      </c>
      <c r="Q22" s="36">
        <f>IF(ISNUMBER(Q18),SUM(Q18:Q21),"")</f>
        <v>411</v>
      </c>
      <c r="R22" s="37">
        <f>IF(ISNUMBER($Q22),SUM(R18:R21),"")</f>
        <v>1</v>
      </c>
      <c r="S22" s="430"/>
    </row>
    <row r="23" spans="1:19" ht="12.95" customHeight="1" thickTop="1">
      <c r="A23" s="436" t="s">
        <v>235</v>
      </c>
      <c r="B23" s="437"/>
      <c r="C23" s="195">
        <v>1</v>
      </c>
      <c r="D23" s="38">
        <v>137</v>
      </c>
      <c r="E23" s="39">
        <v>65</v>
      </c>
      <c r="F23" s="39">
        <v>6</v>
      </c>
      <c r="G23" s="40">
        <f>IF(ISBLANK(D23),"",D23+E23)</f>
        <v>202</v>
      </c>
      <c r="H23" s="17">
        <f>IF(ISNUMBER(G23),IF(G23&gt;Q23,1,IF(G23=Q23,0.5,0)),"")</f>
        <v>1</v>
      </c>
      <c r="I23" s="470">
        <f>IF(COUNT(Q27),SUM(I18+G27-Q27),"")</f>
        <v>-59</v>
      </c>
      <c r="J23" s="1"/>
      <c r="K23" s="436" t="s">
        <v>236</v>
      </c>
      <c r="L23" s="437"/>
      <c r="M23" s="195">
        <v>1</v>
      </c>
      <c r="N23" s="38">
        <v>130</v>
      </c>
      <c r="O23" s="39">
        <v>65</v>
      </c>
      <c r="P23" s="39">
        <v>3</v>
      </c>
      <c r="Q23" s="40">
        <f>IF(ISBLANK(N23),"",N23+O23)</f>
        <v>195</v>
      </c>
      <c r="R23" s="17">
        <f>IF(ISNUMBER(Q23),IF(G23&lt;Q23,1,IF(G23=Q23,0.5,0)),"")</f>
        <v>0</v>
      </c>
      <c r="S23" s="19"/>
    </row>
    <row r="24" spans="1:19" ht="12.95" customHeight="1" thickBot="1">
      <c r="A24" s="438"/>
      <c r="B24" s="439"/>
      <c r="C24" s="197">
        <v>2</v>
      </c>
      <c r="D24" s="21">
        <v>143</v>
      </c>
      <c r="E24" s="22">
        <v>58</v>
      </c>
      <c r="F24" s="22">
        <v>5</v>
      </c>
      <c r="G24" s="23">
        <f>IF(ISBLANK(D24),"",D24+E24)</f>
        <v>201</v>
      </c>
      <c r="H24" s="24">
        <f>IF(ISNUMBER(G24),IF(G24&gt;Q24,1,IF(G24=Q24,0.5,0)),"")</f>
        <v>1</v>
      </c>
      <c r="I24" s="471"/>
      <c r="J24" s="1"/>
      <c r="K24" s="438"/>
      <c r="L24" s="439"/>
      <c r="M24" s="197">
        <v>2</v>
      </c>
      <c r="N24" s="21">
        <v>141</v>
      </c>
      <c r="O24" s="22">
        <v>59</v>
      </c>
      <c r="P24" s="22">
        <v>2</v>
      </c>
      <c r="Q24" s="23">
        <f>IF(ISBLANK(N24),"",N24+O24)</f>
        <v>200</v>
      </c>
      <c r="R24" s="24">
        <f>IF(ISNUMBER(Q24),IF(G24&lt;Q24,1,IF(G24=Q24,0.5,0)),"")</f>
        <v>0</v>
      </c>
      <c r="S24" s="19"/>
    </row>
    <row r="25" spans="1:19" ht="9.9499999999999993" customHeight="1" thickTop="1">
      <c r="A25" s="442" t="s">
        <v>189</v>
      </c>
      <c r="B25" s="443"/>
      <c r="C25" s="26"/>
      <c r="D25" s="27"/>
      <c r="E25" s="27"/>
      <c r="F25" s="27"/>
      <c r="G25" s="27"/>
      <c r="H25" s="27"/>
      <c r="I25" s="28"/>
      <c r="J25" s="1"/>
      <c r="K25" s="442" t="s">
        <v>186</v>
      </c>
      <c r="L25" s="443"/>
      <c r="M25" s="26"/>
      <c r="N25" s="27"/>
      <c r="O25" s="27"/>
      <c r="P25" s="27"/>
      <c r="Q25" s="27"/>
      <c r="R25" s="27"/>
      <c r="S25" s="28"/>
    </row>
    <row r="26" spans="1:19" ht="9.9499999999999993" customHeight="1" thickBot="1">
      <c r="A26" s="444"/>
      <c r="B26" s="445"/>
      <c r="C26" s="29"/>
      <c r="D26" s="30"/>
      <c r="E26" s="30"/>
      <c r="F26" s="30"/>
      <c r="G26" s="31"/>
      <c r="H26" s="31"/>
      <c r="I26" s="429">
        <f>IF(ISNUMBER(G27),IF(G27&gt;Q27,1,IF(G27=Q27,0.5,0)),"")</f>
        <v>1</v>
      </c>
      <c r="J26" s="1"/>
      <c r="K26" s="444"/>
      <c r="L26" s="445"/>
      <c r="M26" s="29"/>
      <c r="N26" s="30"/>
      <c r="O26" s="30"/>
      <c r="P26" s="30"/>
      <c r="Q26" s="31"/>
      <c r="R26" s="31"/>
      <c r="S26" s="429">
        <f>IF(ISNUMBER(Q27),IF(G27&lt;Q27,1,IF(G27=Q27,0.5,0)),"")</f>
        <v>0</v>
      </c>
    </row>
    <row r="27" spans="1:19" ht="15.95" customHeight="1" thickBot="1">
      <c r="A27" s="446">
        <v>9477</v>
      </c>
      <c r="B27" s="447"/>
      <c r="C27" s="32" t="s">
        <v>18</v>
      </c>
      <c r="D27" s="33">
        <f>IF(ISNUMBER(D23),SUM(D23:D26),"")</f>
        <v>280</v>
      </c>
      <c r="E27" s="34">
        <f>IF(ISNUMBER(E23),SUM(E23:E26),"")</f>
        <v>123</v>
      </c>
      <c r="F27" s="35">
        <f>IF(ISNUMBER(F23),SUM(F23:F26),"")</f>
        <v>11</v>
      </c>
      <c r="G27" s="36">
        <f>IF(ISNUMBER(G23),SUM(G23:G26),"")</f>
        <v>403</v>
      </c>
      <c r="H27" s="37">
        <f>IF(ISNUMBER($G27),SUM(H23:H26),"")</f>
        <v>2</v>
      </c>
      <c r="I27" s="430"/>
      <c r="J27" s="1"/>
      <c r="K27" s="446">
        <v>18159</v>
      </c>
      <c r="L27" s="447"/>
      <c r="M27" s="32" t="s">
        <v>18</v>
      </c>
      <c r="N27" s="33">
        <f>IF(ISNUMBER(N23),SUM(N23:N26),"")</f>
        <v>271</v>
      </c>
      <c r="O27" s="34">
        <f>IF(ISNUMBER(O23),SUM(O23:O26),"")</f>
        <v>124</v>
      </c>
      <c r="P27" s="35">
        <f>IF(ISNUMBER(P23),SUM(P23:P26),"")</f>
        <v>5</v>
      </c>
      <c r="Q27" s="36">
        <f>IF(ISNUMBER(Q23),SUM(Q23:Q26),"")</f>
        <v>395</v>
      </c>
      <c r="R27" s="37">
        <f>IF(ISNUMBER($Q27),SUM(R23:R26),"")</f>
        <v>0</v>
      </c>
      <c r="S27" s="430"/>
    </row>
    <row r="28" spans="1:19" ht="12.95" customHeight="1" thickTop="1">
      <c r="A28" s="436" t="s">
        <v>237</v>
      </c>
      <c r="B28" s="437"/>
      <c r="C28" s="195">
        <v>1</v>
      </c>
      <c r="D28" s="38">
        <v>150</v>
      </c>
      <c r="E28" s="39">
        <v>53</v>
      </c>
      <c r="F28" s="39">
        <v>3</v>
      </c>
      <c r="G28" s="40">
        <f>IF(ISBLANK(D28),"",D28+E28)</f>
        <v>203</v>
      </c>
      <c r="H28" s="17">
        <f>IF(ISNUMBER(G28),IF(G28&gt;Q28,1,IF(G28=Q28,0.5,0)),"")</f>
        <v>1</v>
      </c>
      <c r="I28" s="470">
        <f>IF(COUNT(Q32),SUM(I23+G32-Q32),"")</f>
        <v>-38</v>
      </c>
      <c r="J28" s="1"/>
      <c r="K28" s="436" t="s">
        <v>238</v>
      </c>
      <c r="L28" s="437"/>
      <c r="M28" s="195">
        <v>1</v>
      </c>
      <c r="N28" s="38">
        <v>142</v>
      </c>
      <c r="O28" s="39">
        <v>58</v>
      </c>
      <c r="P28" s="39">
        <v>2</v>
      </c>
      <c r="Q28" s="40">
        <f>IF(ISBLANK(N28),"",N28+O28)</f>
        <v>200</v>
      </c>
      <c r="R28" s="17">
        <f>IF(ISNUMBER(Q28),IF(G28&lt;Q28,1,IF(G28=Q28,0.5,0)),"")</f>
        <v>0</v>
      </c>
      <c r="S28" s="19"/>
    </row>
    <row r="29" spans="1:19" ht="12.95" customHeight="1" thickBot="1">
      <c r="A29" s="438"/>
      <c r="B29" s="439"/>
      <c r="C29" s="197">
        <v>2</v>
      </c>
      <c r="D29" s="21">
        <v>149</v>
      </c>
      <c r="E29" s="22">
        <v>64</v>
      </c>
      <c r="F29" s="22">
        <v>2</v>
      </c>
      <c r="G29" s="23">
        <f>IF(ISBLANK(D29),"",D29+E29)</f>
        <v>213</v>
      </c>
      <c r="H29" s="24">
        <f>IF(ISNUMBER(G29),IF(G29&gt;Q29,1,IF(G29=Q29,0.5,0)),"")</f>
        <v>1</v>
      </c>
      <c r="I29" s="471"/>
      <c r="J29" s="1"/>
      <c r="K29" s="438"/>
      <c r="L29" s="439"/>
      <c r="M29" s="197">
        <v>2</v>
      </c>
      <c r="N29" s="21">
        <v>139</v>
      </c>
      <c r="O29" s="22">
        <v>56</v>
      </c>
      <c r="P29" s="22">
        <v>3</v>
      </c>
      <c r="Q29" s="23">
        <f>IF(ISBLANK(N29),"",N29+O29)</f>
        <v>195</v>
      </c>
      <c r="R29" s="24">
        <f>IF(ISNUMBER(Q29),IF(G29&lt;Q29,1,IF(G29=Q29,0.5,0)),"")</f>
        <v>0</v>
      </c>
      <c r="S29" s="19"/>
    </row>
    <row r="30" spans="1:19" ht="9.9499999999999993" customHeight="1" thickTop="1">
      <c r="A30" s="442" t="s">
        <v>239</v>
      </c>
      <c r="B30" s="443"/>
      <c r="C30" s="26"/>
      <c r="D30" s="27"/>
      <c r="E30" s="27"/>
      <c r="F30" s="27"/>
      <c r="G30" s="27"/>
      <c r="H30" s="27"/>
      <c r="I30" s="28"/>
      <c r="J30" s="1"/>
      <c r="K30" s="442" t="s">
        <v>213</v>
      </c>
      <c r="L30" s="443"/>
      <c r="M30" s="26"/>
      <c r="N30" s="27"/>
      <c r="O30" s="27"/>
      <c r="P30" s="27"/>
      <c r="Q30" s="27"/>
      <c r="R30" s="27"/>
      <c r="S30" s="28"/>
    </row>
    <row r="31" spans="1:19" ht="9.9499999999999993" customHeight="1" thickBot="1">
      <c r="A31" s="444"/>
      <c r="B31" s="445"/>
      <c r="C31" s="29"/>
      <c r="D31" s="30"/>
      <c r="E31" s="30"/>
      <c r="F31" s="30"/>
      <c r="G31" s="31"/>
      <c r="H31" s="31"/>
      <c r="I31" s="429">
        <f>IF(ISNUMBER(G32),IF(G32&gt;Q32,1,IF(G32=Q32,0.5,0)),"")</f>
        <v>1</v>
      </c>
      <c r="J31" s="1"/>
      <c r="K31" s="444"/>
      <c r="L31" s="445"/>
      <c r="M31" s="29"/>
      <c r="N31" s="30"/>
      <c r="O31" s="30"/>
      <c r="P31" s="30"/>
      <c r="Q31" s="31"/>
      <c r="R31" s="31"/>
      <c r="S31" s="429">
        <f>IF(ISNUMBER(Q32),IF(G32&lt;Q32,1,IF(G32=Q32,0.5,0)),"")</f>
        <v>0</v>
      </c>
    </row>
    <row r="32" spans="1:19" ht="15.95" customHeight="1" thickBot="1">
      <c r="A32" s="446">
        <v>5881</v>
      </c>
      <c r="B32" s="447"/>
      <c r="C32" s="32" t="s">
        <v>18</v>
      </c>
      <c r="D32" s="33">
        <f>IF(ISNUMBER(D28),SUM(D28:D31),"")</f>
        <v>299</v>
      </c>
      <c r="E32" s="34">
        <f>IF(ISNUMBER(E28),SUM(E28:E31),"")</f>
        <v>117</v>
      </c>
      <c r="F32" s="35">
        <f>IF(ISNUMBER(F28),SUM(F28:F31),"")</f>
        <v>5</v>
      </c>
      <c r="G32" s="36">
        <f>IF(ISNUMBER(G28),SUM(G28:G31),"")</f>
        <v>416</v>
      </c>
      <c r="H32" s="37">
        <f>IF(ISNUMBER($G32),SUM(H28:H31),"")</f>
        <v>2</v>
      </c>
      <c r="I32" s="430"/>
      <c r="J32" s="1"/>
      <c r="K32" s="446">
        <v>20783</v>
      </c>
      <c r="L32" s="447"/>
      <c r="M32" s="32" t="s">
        <v>18</v>
      </c>
      <c r="N32" s="33">
        <f>IF(ISNUMBER(N28),SUM(N28:N31),"")</f>
        <v>281</v>
      </c>
      <c r="O32" s="34">
        <f>IF(ISNUMBER(O28),SUM(O28:O31),"")</f>
        <v>114</v>
      </c>
      <c r="P32" s="35">
        <f>IF(ISNUMBER(P28),SUM(P28:P31),"")</f>
        <v>5</v>
      </c>
      <c r="Q32" s="36">
        <f>IF(ISNUMBER(Q28),SUM(Q28:Q31),"")</f>
        <v>395</v>
      </c>
      <c r="R32" s="37">
        <f>IF(ISNUMBER($Q32),SUM(R28:R31),"")</f>
        <v>0</v>
      </c>
      <c r="S32" s="430"/>
    </row>
    <row r="33" spans="1:27" ht="12.95" customHeight="1" thickTop="1">
      <c r="A33" s="436" t="s">
        <v>240</v>
      </c>
      <c r="B33" s="437"/>
      <c r="C33" s="195">
        <v>1</v>
      </c>
      <c r="D33" s="38">
        <v>148</v>
      </c>
      <c r="E33" s="39">
        <v>72</v>
      </c>
      <c r="F33" s="39">
        <v>3</v>
      </c>
      <c r="G33" s="40">
        <f>IF(ISBLANK(D33),"",D33+E33)</f>
        <v>220</v>
      </c>
      <c r="H33" s="17">
        <f>IF(ISNUMBER(G33),IF(G33&gt;Q33,1,IF(G33=Q33,0.5,0)),"")</f>
        <v>1</v>
      </c>
      <c r="I33" s="470">
        <f>IF(COUNT(Q37),SUM(I28+G37-Q37),"")</f>
        <v>-34</v>
      </c>
      <c r="J33" s="1"/>
      <c r="K33" s="436" t="s">
        <v>241</v>
      </c>
      <c r="L33" s="437"/>
      <c r="M33" s="195">
        <v>1</v>
      </c>
      <c r="N33" s="38">
        <v>151</v>
      </c>
      <c r="O33" s="39">
        <v>68</v>
      </c>
      <c r="P33" s="39">
        <v>1</v>
      </c>
      <c r="Q33" s="40">
        <f>IF(ISBLANK(N33),"",N33+O33)</f>
        <v>219</v>
      </c>
      <c r="R33" s="17">
        <f>IF(ISNUMBER(Q33),IF(G33&lt;Q33,1,IF(G33=Q33,0.5,0)),"")</f>
        <v>0</v>
      </c>
      <c r="S33" s="19"/>
    </row>
    <row r="34" spans="1:27" ht="12.95" customHeight="1" thickBot="1">
      <c r="A34" s="438"/>
      <c r="B34" s="439"/>
      <c r="C34" s="197">
        <v>2</v>
      </c>
      <c r="D34" s="21">
        <v>146</v>
      </c>
      <c r="E34" s="22">
        <v>58</v>
      </c>
      <c r="F34" s="22">
        <v>2</v>
      </c>
      <c r="G34" s="23">
        <f>IF(ISBLANK(D34),"",D34+E34)</f>
        <v>204</v>
      </c>
      <c r="H34" s="24">
        <f>IF(ISNUMBER(G34),IF(G34&gt;Q34,1,IF(G34=Q34,0.5,0)),"")</f>
        <v>1</v>
      </c>
      <c r="I34" s="471"/>
      <c r="J34" s="1"/>
      <c r="K34" s="438"/>
      <c r="L34" s="439"/>
      <c r="M34" s="197">
        <v>2</v>
      </c>
      <c r="N34" s="21">
        <v>147</v>
      </c>
      <c r="O34" s="22">
        <v>54</v>
      </c>
      <c r="P34" s="22">
        <v>3</v>
      </c>
      <c r="Q34" s="23">
        <f>IF(ISBLANK(N34),"",N34+O34)</f>
        <v>201</v>
      </c>
      <c r="R34" s="24">
        <f>IF(ISNUMBER(Q34),IF(G34&lt;Q34,1,IF(G34=Q34,0.5,0)),"")</f>
        <v>0</v>
      </c>
      <c r="S34" s="19"/>
    </row>
    <row r="35" spans="1:27" ht="9.9499999999999993" customHeight="1" thickTop="1">
      <c r="A35" s="442" t="s">
        <v>181</v>
      </c>
      <c r="B35" s="443"/>
      <c r="C35" s="26"/>
      <c r="D35" s="27"/>
      <c r="E35" s="27"/>
      <c r="F35" s="27"/>
      <c r="G35" s="27"/>
      <c r="H35" s="27"/>
      <c r="I35" s="28"/>
      <c r="J35" s="1"/>
      <c r="K35" s="442" t="s">
        <v>186</v>
      </c>
      <c r="L35" s="443"/>
      <c r="M35" s="26"/>
      <c r="N35" s="27"/>
      <c r="O35" s="27"/>
      <c r="P35" s="27"/>
      <c r="Q35" s="27"/>
      <c r="R35" s="27"/>
      <c r="S35" s="28"/>
    </row>
    <row r="36" spans="1:27" ht="9.9499999999999993" customHeight="1" thickBot="1">
      <c r="A36" s="444"/>
      <c r="B36" s="445"/>
      <c r="C36" s="29"/>
      <c r="D36" s="30"/>
      <c r="E36" s="30"/>
      <c r="F36" s="30"/>
      <c r="G36" s="31"/>
      <c r="H36" s="31"/>
      <c r="I36" s="429">
        <f>IF(ISNUMBER(G37),IF(G37&gt;Q37,1,IF(G37=Q37,0.5,0)),"")</f>
        <v>1</v>
      </c>
      <c r="J36" s="1"/>
      <c r="K36" s="444"/>
      <c r="L36" s="445"/>
      <c r="M36" s="29"/>
      <c r="N36" s="30"/>
      <c r="O36" s="30"/>
      <c r="P36" s="30"/>
      <c r="Q36" s="31"/>
      <c r="R36" s="31"/>
      <c r="S36" s="429">
        <f>IF(ISNUMBER(Q37),IF(G37&lt;Q37,1,IF(G37=Q37,0.5,0)),"")</f>
        <v>0</v>
      </c>
    </row>
    <row r="37" spans="1:27" ht="15.95" customHeight="1" thickBot="1">
      <c r="A37" s="431">
        <v>9477</v>
      </c>
      <c r="B37" s="432"/>
      <c r="C37" s="32" t="s">
        <v>18</v>
      </c>
      <c r="D37" s="33">
        <f>IF(ISNUMBER(D33),SUM(D33:D36),"")</f>
        <v>294</v>
      </c>
      <c r="E37" s="34">
        <f>IF(ISNUMBER(E33),SUM(E33:E36),"")</f>
        <v>130</v>
      </c>
      <c r="F37" s="35">
        <f>IF(ISNUMBER(F33),SUM(F33:F36),"")</f>
        <v>5</v>
      </c>
      <c r="G37" s="36">
        <f>IF(ISNUMBER(G33),SUM(G33:G36),"")</f>
        <v>424</v>
      </c>
      <c r="H37" s="37">
        <f>IF(ISNUMBER($G37),SUM(H33:H36),"")</f>
        <v>2</v>
      </c>
      <c r="I37" s="430"/>
      <c r="J37" s="1"/>
      <c r="K37" s="431">
        <v>20740</v>
      </c>
      <c r="L37" s="432"/>
      <c r="M37" s="32" t="s">
        <v>18</v>
      </c>
      <c r="N37" s="33">
        <f>IF(ISNUMBER(N33),SUM(N33:N36),"")</f>
        <v>298</v>
      </c>
      <c r="O37" s="34">
        <f>IF(ISNUMBER(O33),SUM(O33:O36),"")</f>
        <v>122</v>
      </c>
      <c r="P37" s="35">
        <f>IF(ISNUMBER(P33),SUM(P33:P36),"")</f>
        <v>4</v>
      </c>
      <c r="Q37" s="36">
        <f>IF(ISNUMBER(Q33),SUM(Q33:Q36),"")</f>
        <v>420</v>
      </c>
      <c r="R37" s="37">
        <f>IF(ISNUMBER($Q37),SUM(R33:R36),"")</f>
        <v>0</v>
      </c>
      <c r="S37" s="430"/>
    </row>
    <row r="38" spans="1:27" ht="5.0999999999999996" customHeight="1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7" ht="20.100000000000001" customHeight="1" thickBot="1">
      <c r="A39" s="41"/>
      <c r="B39" s="42"/>
      <c r="C39" s="43" t="s">
        <v>46</v>
      </c>
      <c r="D39" s="44">
        <f>IF(ISNUMBER(D12),SUM(D12,D17,D22,D27,D32,D37),"")</f>
        <v>1729</v>
      </c>
      <c r="E39" s="45">
        <f>IF(ISNUMBER(E12),SUM(E12,E17,E22,E27,E32,E37),"")</f>
        <v>713</v>
      </c>
      <c r="F39" s="46">
        <f>IF(ISNUMBER(F12),SUM(F12,F17,F22,F27,F32,F37),"")</f>
        <v>55</v>
      </c>
      <c r="G39" s="47">
        <f>IF(ISNUMBER(G12),SUM(G12,G17,G22,G27,G32,G37),"")</f>
        <v>2442</v>
      </c>
      <c r="H39" s="48">
        <f>IF(ISNUMBER($G39),SUM(H12,H17,H22,H27,H32,H37),"")</f>
        <v>8</v>
      </c>
      <c r="I39" s="49">
        <f>IF(ISNUMBER(G39),IF(G39&gt;Q39,2,IF(G39=Q39,1,0)),"")</f>
        <v>0</v>
      </c>
      <c r="J39" s="1"/>
      <c r="K39" s="41"/>
      <c r="L39" s="42"/>
      <c r="M39" s="43" t="s">
        <v>46</v>
      </c>
      <c r="N39" s="44">
        <f>IF(ISNUMBER(N12),SUM(N12,N17,N22,N27,N32,N37),"")</f>
        <v>1726</v>
      </c>
      <c r="O39" s="45">
        <f>IF(ISNUMBER(O12),SUM(O12,O17,O22,O27,O32,O37),"")</f>
        <v>750</v>
      </c>
      <c r="P39" s="46">
        <f>IF(ISNUMBER(P12),SUM(P12,P17,P22,P27,P32,P37),"")</f>
        <v>32</v>
      </c>
      <c r="Q39" s="47">
        <f>IF(ISNUMBER(Q12),SUM(Q12,Q17,Q22,Q27,Q32,Q37),"")</f>
        <v>2476</v>
      </c>
      <c r="R39" s="48">
        <f>IF(ISNUMBER($Q39),SUM(R12,R17,R22,R27,R32,R37),"")</f>
        <v>4</v>
      </c>
      <c r="S39" s="49">
        <f>IF(ISNUMBER(Q39),IF(G39&lt;Q39,2,IF(G39=Q39,1,0)),"")</f>
        <v>2</v>
      </c>
    </row>
    <row r="40" spans="1:27" ht="5.0999999999999996" customHeight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7" ht="21.95" customHeight="1" thickBot="1">
      <c r="A41" s="50"/>
      <c r="B41" s="51" t="s">
        <v>47</v>
      </c>
      <c r="C41" s="433" t="s">
        <v>146</v>
      </c>
      <c r="D41" s="433"/>
      <c r="E41" s="433"/>
      <c r="F41" s="1"/>
      <c r="G41" s="434" t="s">
        <v>49</v>
      </c>
      <c r="H41" s="435"/>
      <c r="I41" s="52">
        <f>IF(ISNUMBER(I11),SUM(I11,I16,I21,I26,I31,I36,I39),"")</f>
        <v>4</v>
      </c>
      <c r="J41" s="1"/>
      <c r="K41" s="50"/>
      <c r="L41" s="51" t="s">
        <v>47</v>
      </c>
      <c r="M41" s="433" t="s">
        <v>112</v>
      </c>
      <c r="N41" s="433"/>
      <c r="O41" s="433"/>
      <c r="P41" s="1"/>
      <c r="Q41" s="434" t="s">
        <v>49</v>
      </c>
      <c r="R41" s="435"/>
      <c r="S41" s="52">
        <f>IF(ISNUMBER(S11),SUM(S11,S16,S21,S26,S31,S36,S39),"")</f>
        <v>4</v>
      </c>
    </row>
    <row r="42" spans="1:27" ht="20.100000000000001" customHeight="1">
      <c r="A42" s="50"/>
      <c r="B42" s="51" t="s">
        <v>51</v>
      </c>
      <c r="C42" s="422"/>
      <c r="D42" s="422"/>
      <c r="E42" s="422"/>
      <c r="F42" s="53"/>
      <c r="G42" s="53"/>
      <c r="H42" s="53"/>
      <c r="I42" s="53"/>
      <c r="J42" s="53"/>
      <c r="K42" s="50"/>
      <c r="L42" s="51" t="s">
        <v>51</v>
      </c>
      <c r="M42" s="422"/>
      <c r="N42" s="422"/>
      <c r="O42" s="422"/>
      <c r="P42" s="54"/>
      <c r="Q42" s="12"/>
      <c r="R42" s="12"/>
      <c r="S42" s="12"/>
    </row>
    <row r="43" spans="1:27" ht="20.25" customHeight="1">
      <c r="A43" s="51" t="s">
        <v>52</v>
      </c>
      <c r="B43" s="51" t="s">
        <v>53</v>
      </c>
      <c r="C43" s="423" t="s">
        <v>54</v>
      </c>
      <c r="D43" s="423"/>
      <c r="E43" s="423"/>
      <c r="F43" s="423"/>
      <c r="G43" s="423"/>
      <c r="H43" s="423"/>
      <c r="I43" s="51"/>
      <c r="J43" s="51"/>
      <c r="K43" s="51" t="s">
        <v>55</v>
      </c>
      <c r="L43" s="424"/>
      <c r="M43" s="424"/>
      <c r="N43" s="1"/>
      <c r="O43" s="51" t="s">
        <v>51</v>
      </c>
      <c r="P43" s="426"/>
      <c r="Q43" s="426"/>
      <c r="R43" s="426"/>
      <c r="S43" s="426"/>
      <c r="V43" s="55"/>
      <c r="W43" s="55"/>
      <c r="X43" s="55"/>
      <c r="Y43" s="55"/>
      <c r="Z43" s="55"/>
      <c r="AA43" s="55"/>
    </row>
    <row r="44" spans="1:27" ht="9.75" customHeight="1">
      <c r="A44" s="51"/>
      <c r="B44" s="51"/>
      <c r="C44" s="56"/>
      <c r="D44" s="56"/>
      <c r="E44" s="56"/>
      <c r="F44" s="56"/>
      <c r="G44" s="56"/>
      <c r="H44" s="56"/>
      <c r="I44" s="51"/>
      <c r="J44" s="51"/>
      <c r="K44" s="51"/>
      <c r="L44" s="53"/>
      <c r="M44" s="53"/>
      <c r="N44" s="1"/>
      <c r="O44" s="51"/>
      <c r="P44" s="56"/>
      <c r="Q44" s="56"/>
      <c r="R44" s="56"/>
      <c r="S44" s="56"/>
    </row>
    <row r="45" spans="1:27" ht="30" customHeight="1">
      <c r="A45" s="57" t="s">
        <v>56</v>
      </c>
      <c r="B45" s="1"/>
      <c r="C45" s="1"/>
      <c r="D45" s="1"/>
      <c r="E45" s="1"/>
      <c r="F45" s="58" t="str">
        <f>IF((B3=0)," ",(CONCATENATE(B3,"   vs   ",L3)))</f>
        <v>SK Meteor Praha C   vs   TJ Praga B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7" ht="20.100000000000001" customHeight="1">
      <c r="A46" s="1"/>
      <c r="B46" s="59" t="s">
        <v>57</v>
      </c>
      <c r="C46" s="427" t="s">
        <v>81</v>
      </c>
      <c r="D46" s="427"/>
      <c r="E46" s="1"/>
      <c r="F46" s="1"/>
      <c r="G46" s="1"/>
      <c r="H46" s="1"/>
      <c r="I46" s="59" t="s">
        <v>59</v>
      </c>
      <c r="J46" s="428">
        <v>20</v>
      </c>
      <c r="K46" s="428"/>
      <c r="L46" s="1"/>
      <c r="M46" s="1"/>
      <c r="N46" s="1"/>
      <c r="O46" s="1"/>
      <c r="P46" s="1"/>
    </row>
    <row r="47" spans="1:27" ht="20.100000000000001" customHeight="1">
      <c r="A47" s="1"/>
      <c r="B47" s="59" t="s">
        <v>60</v>
      </c>
      <c r="C47" s="415" t="s">
        <v>160</v>
      </c>
      <c r="D47" s="415"/>
      <c r="E47" s="1"/>
      <c r="F47" s="1"/>
      <c r="G47" s="1"/>
      <c r="H47" s="1"/>
      <c r="I47" s="59" t="s">
        <v>62</v>
      </c>
      <c r="J47" s="416">
        <v>3</v>
      </c>
      <c r="K47" s="416"/>
      <c r="L47" s="1"/>
      <c r="M47" s="1"/>
      <c r="N47" s="1"/>
      <c r="O47" s="1"/>
      <c r="P47" s="59" t="s">
        <v>63</v>
      </c>
      <c r="Q47" s="417">
        <v>44055</v>
      </c>
      <c r="R47" s="418"/>
      <c r="S47" s="418"/>
    </row>
    <row r="48" spans="1:27" ht="9.9499999999999993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9" ht="15" customHeight="1">
      <c r="A49" s="402" t="s">
        <v>64</v>
      </c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4"/>
    </row>
    <row r="50" spans="1:19" ht="90" customHeight="1">
      <c r="A50" s="405"/>
      <c r="B50" s="406"/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7"/>
    </row>
    <row r="51" spans="1:19" ht="5.099999999999999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9" ht="15" customHeight="1">
      <c r="A52" s="419" t="s">
        <v>65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1"/>
    </row>
    <row r="53" spans="1:19" ht="6.7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2"/>
    </row>
    <row r="54" spans="1:19" ht="18" customHeight="1">
      <c r="A54" s="63" t="s">
        <v>5</v>
      </c>
      <c r="B54" s="61"/>
      <c r="C54" s="61"/>
      <c r="D54" s="61"/>
      <c r="E54" s="61"/>
      <c r="F54" s="61"/>
      <c r="G54" s="61"/>
      <c r="H54" s="61"/>
      <c r="I54" s="61"/>
      <c r="J54" s="61"/>
      <c r="K54" s="64" t="s">
        <v>7</v>
      </c>
      <c r="L54" s="61"/>
      <c r="M54" s="61"/>
      <c r="N54" s="61"/>
      <c r="O54" s="61"/>
      <c r="P54" s="61"/>
      <c r="Q54" s="61"/>
      <c r="R54" s="61"/>
      <c r="S54" s="62"/>
    </row>
    <row r="55" spans="1:19" ht="18" customHeight="1">
      <c r="A55" s="65"/>
      <c r="B55" s="66" t="s">
        <v>66</v>
      </c>
      <c r="C55" s="67"/>
      <c r="D55" s="68"/>
      <c r="E55" s="66" t="s">
        <v>67</v>
      </c>
      <c r="F55" s="67"/>
      <c r="G55" s="67"/>
      <c r="H55" s="67"/>
      <c r="I55" s="68"/>
      <c r="J55" s="61"/>
      <c r="K55" s="69"/>
      <c r="L55" s="66" t="s">
        <v>66</v>
      </c>
      <c r="M55" s="67"/>
      <c r="N55" s="68"/>
      <c r="O55" s="66" t="s">
        <v>67</v>
      </c>
      <c r="P55" s="67"/>
      <c r="Q55" s="67"/>
      <c r="R55" s="67"/>
      <c r="S55" s="70"/>
    </row>
    <row r="56" spans="1:19" ht="18" customHeight="1">
      <c r="A56" s="71" t="s">
        <v>68</v>
      </c>
      <c r="B56" s="72" t="s">
        <v>69</v>
      </c>
      <c r="C56" s="73"/>
      <c r="D56" s="74" t="s">
        <v>70</v>
      </c>
      <c r="E56" s="72" t="s">
        <v>69</v>
      </c>
      <c r="F56" s="75"/>
      <c r="G56" s="75"/>
      <c r="H56" s="76"/>
      <c r="I56" s="74" t="s">
        <v>70</v>
      </c>
      <c r="J56" s="61"/>
      <c r="K56" s="77" t="s">
        <v>68</v>
      </c>
      <c r="L56" s="72" t="s">
        <v>69</v>
      </c>
      <c r="M56" s="73"/>
      <c r="N56" s="74" t="s">
        <v>70</v>
      </c>
      <c r="O56" s="72" t="s">
        <v>69</v>
      </c>
      <c r="P56" s="75"/>
      <c r="Q56" s="75"/>
      <c r="R56" s="76"/>
      <c r="S56" s="78" t="s">
        <v>70</v>
      </c>
    </row>
    <row r="57" spans="1:19" ht="18" customHeight="1">
      <c r="A57" s="79"/>
      <c r="B57" s="465"/>
      <c r="C57" s="466"/>
      <c r="D57" s="80"/>
      <c r="E57" s="467"/>
      <c r="F57" s="468"/>
      <c r="G57" s="468"/>
      <c r="H57" s="469"/>
      <c r="I57" s="80"/>
      <c r="J57" s="61"/>
      <c r="K57" s="81"/>
      <c r="L57" s="465"/>
      <c r="M57" s="466"/>
      <c r="N57" s="80"/>
      <c r="O57" s="467"/>
      <c r="P57" s="468"/>
      <c r="Q57" s="468"/>
      <c r="R57" s="469"/>
      <c r="S57" s="82"/>
    </row>
    <row r="58" spans="1:19" ht="18" customHeight="1">
      <c r="A58" s="79"/>
      <c r="B58" s="465"/>
      <c r="C58" s="466"/>
      <c r="D58" s="80"/>
      <c r="E58" s="467"/>
      <c r="F58" s="468"/>
      <c r="G58" s="468"/>
      <c r="H58" s="469"/>
      <c r="I58" s="80"/>
      <c r="J58" s="61"/>
      <c r="K58" s="81"/>
      <c r="L58" s="465"/>
      <c r="M58" s="466"/>
      <c r="N58" s="80"/>
      <c r="O58" s="467"/>
      <c r="P58" s="468"/>
      <c r="Q58" s="468"/>
      <c r="R58" s="469"/>
      <c r="S58" s="82"/>
    </row>
    <row r="59" spans="1:19" ht="11.25" customHeigh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5"/>
    </row>
    <row r="60" spans="1:19" ht="3.75" customHeight="1">
      <c r="A60" s="64"/>
      <c r="B60" s="61"/>
      <c r="C60" s="61"/>
      <c r="D60" s="61"/>
      <c r="E60" s="61"/>
      <c r="F60" s="61"/>
      <c r="G60" s="61"/>
      <c r="H60" s="61"/>
      <c r="I60" s="61"/>
      <c r="J60" s="61"/>
      <c r="K60" s="64"/>
      <c r="L60" s="61"/>
      <c r="M60" s="61"/>
      <c r="N60" s="61"/>
      <c r="O60" s="61"/>
      <c r="P60" s="61"/>
      <c r="Q60" s="61"/>
      <c r="R60" s="61"/>
      <c r="S60" s="61"/>
    </row>
    <row r="61" spans="1:19" ht="19.5" customHeight="1">
      <c r="A61" s="396" t="s">
        <v>71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8"/>
    </row>
    <row r="62" spans="1:19" ht="90" customHeight="1">
      <c r="A62" s="399"/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1"/>
    </row>
    <row r="63" spans="1:19" ht="5.0999999999999996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9" ht="15" customHeight="1">
      <c r="A64" s="402" t="s">
        <v>72</v>
      </c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4"/>
    </row>
    <row r="65" spans="1:27" ht="90" customHeight="1">
      <c r="A65" s="405"/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7"/>
    </row>
    <row r="66" spans="1:27" ht="30" customHeight="1">
      <c r="A66" s="408" t="s">
        <v>73</v>
      </c>
      <c r="B66" s="408"/>
      <c r="C66" s="409"/>
      <c r="D66" s="409"/>
      <c r="E66" s="409"/>
      <c r="F66" s="409"/>
      <c r="G66" s="409"/>
      <c r="H66" s="409"/>
      <c r="I66" s="1"/>
      <c r="J66" s="1"/>
      <c r="K66" s="1"/>
      <c r="L66" s="1"/>
      <c r="M66" s="1"/>
      <c r="N66" s="1"/>
      <c r="O66" s="1"/>
      <c r="P66" s="1"/>
      <c r="V66" s="394"/>
      <c r="W66" s="394"/>
      <c r="X66" s="394"/>
      <c r="Y66" s="394"/>
      <c r="Z66" s="394"/>
      <c r="AA66" s="394"/>
    </row>
    <row r="67" spans="1:27" ht="30" customHeight="1">
      <c r="A67" s="86"/>
      <c r="B67" s="86"/>
      <c r="C67" s="87"/>
      <c r="D67" s="87"/>
      <c r="E67" s="87"/>
      <c r="F67" s="87"/>
      <c r="G67" s="87"/>
      <c r="H67" s="87"/>
      <c r="I67" s="1"/>
      <c r="J67" s="1"/>
      <c r="K67" s="1"/>
      <c r="L67" s="1"/>
      <c r="M67" s="1"/>
      <c r="N67" s="1"/>
      <c r="O67" s="1"/>
      <c r="P67" s="1"/>
      <c r="V67" s="88"/>
      <c r="W67" s="89"/>
      <c r="X67" s="89"/>
      <c r="Y67" s="89"/>
      <c r="Z67" s="89"/>
      <c r="AA67" s="89"/>
    </row>
    <row r="68" spans="1:27" ht="11.25" customHeight="1">
      <c r="A68" s="86"/>
      <c r="B68" s="86"/>
      <c r="C68" s="87"/>
      <c r="D68" s="87"/>
      <c r="E68" s="87"/>
      <c r="F68" s="87"/>
      <c r="G68" s="87"/>
      <c r="H68" s="87"/>
      <c r="I68" s="1"/>
      <c r="J68" s="1"/>
      <c r="K68" s="1"/>
      <c r="L68" s="1"/>
      <c r="M68" s="1"/>
      <c r="N68" s="1"/>
      <c r="O68" s="1"/>
      <c r="P68" s="1"/>
      <c r="V68" s="88"/>
      <c r="W68" s="89"/>
      <c r="X68" s="89"/>
      <c r="Y68" s="89"/>
      <c r="Z68" s="89"/>
      <c r="AA68" s="89"/>
    </row>
    <row r="69" spans="1:27" ht="11.25" customHeight="1">
      <c r="A69" s="90" t="s">
        <v>74</v>
      </c>
      <c r="B69" s="90" t="s">
        <v>75</v>
      </c>
      <c r="C69" s="395" t="s">
        <v>76</v>
      </c>
      <c r="D69" s="395"/>
      <c r="E69" s="64"/>
      <c r="F69" s="395" t="s">
        <v>77</v>
      </c>
      <c r="G69" s="395"/>
      <c r="H69" s="395"/>
      <c r="I69" s="91"/>
      <c r="J69" s="1"/>
      <c r="K69" s="1"/>
      <c r="L69" s="1"/>
      <c r="M69" s="1"/>
      <c r="N69" s="1"/>
      <c r="O69" s="1"/>
      <c r="P69" s="1"/>
    </row>
    <row r="70" spans="1:27">
      <c r="A70" s="199">
        <v>25</v>
      </c>
      <c r="B70" s="200" t="s">
        <v>78</v>
      </c>
      <c r="C70" s="201" t="s">
        <v>79</v>
      </c>
      <c r="D70" s="201"/>
      <c r="E70" s="201"/>
      <c r="F70" s="201" t="s">
        <v>80</v>
      </c>
      <c r="G70" s="95"/>
      <c r="H70" s="95"/>
      <c r="I70" s="95"/>
      <c r="J70" s="1"/>
      <c r="K70" s="3" t="s">
        <v>81</v>
      </c>
      <c r="L70" s="96" t="s">
        <v>82</v>
      </c>
      <c r="M70" s="97"/>
      <c r="N70" s="97"/>
      <c r="O70" s="98" t="s">
        <v>83</v>
      </c>
      <c r="P70" s="99"/>
      <c r="V70" s="100"/>
      <c r="W70" s="101"/>
      <c r="X70" s="102"/>
      <c r="Y70" s="103"/>
      <c r="Z70" s="104"/>
      <c r="AA70" s="105"/>
    </row>
    <row r="71" spans="1:27">
      <c r="A71" s="199">
        <v>23</v>
      </c>
      <c r="B71" s="200" t="s">
        <v>84</v>
      </c>
      <c r="C71" s="201" t="s">
        <v>85</v>
      </c>
      <c r="D71" s="201"/>
      <c r="E71" s="201"/>
      <c r="F71" s="201" t="s">
        <v>86</v>
      </c>
      <c r="G71" s="95"/>
      <c r="H71" s="95"/>
      <c r="I71" s="95"/>
      <c r="J71" s="1"/>
      <c r="K71" s="3" t="s">
        <v>58</v>
      </c>
      <c r="L71" s="96" t="s">
        <v>87</v>
      </c>
      <c r="M71" s="97"/>
      <c r="N71" s="97"/>
      <c r="O71" s="98" t="s">
        <v>88</v>
      </c>
      <c r="P71" s="99"/>
      <c r="V71" s="100"/>
      <c r="W71" s="101"/>
      <c r="X71" s="102"/>
      <c r="Y71" s="103"/>
      <c r="Z71" s="104"/>
      <c r="AA71" s="105"/>
    </row>
    <row r="72" spans="1:27">
      <c r="A72" s="199">
        <v>21</v>
      </c>
      <c r="B72" s="200" t="s">
        <v>89</v>
      </c>
      <c r="C72" s="201" t="s">
        <v>90</v>
      </c>
      <c r="D72" s="201"/>
      <c r="E72" s="201"/>
      <c r="F72" s="201" t="s">
        <v>91</v>
      </c>
      <c r="G72" s="95"/>
      <c r="H72" s="95"/>
      <c r="I72" s="95"/>
      <c r="J72" s="1"/>
      <c r="K72" s="3" t="s">
        <v>92</v>
      </c>
      <c r="L72" s="96" t="s">
        <v>93</v>
      </c>
      <c r="M72" s="97"/>
      <c r="N72" s="97"/>
      <c r="O72" s="98" t="s">
        <v>94</v>
      </c>
      <c r="P72" s="99"/>
      <c r="V72" s="100"/>
      <c r="W72" s="101"/>
      <c r="X72" s="102"/>
      <c r="Y72" s="103"/>
      <c r="Z72" s="104"/>
      <c r="AA72" s="105"/>
    </row>
    <row r="73" spans="1:27">
      <c r="A73" s="199">
        <v>19</v>
      </c>
      <c r="B73" s="200" t="s">
        <v>95</v>
      </c>
      <c r="C73" s="201" t="s">
        <v>96</v>
      </c>
      <c r="D73" s="201"/>
      <c r="E73" s="201"/>
      <c r="F73" s="201" t="s">
        <v>97</v>
      </c>
      <c r="G73" s="95"/>
      <c r="H73" s="95"/>
      <c r="I73" s="95"/>
      <c r="J73" s="1"/>
      <c r="K73" s="3" t="s">
        <v>98</v>
      </c>
      <c r="L73" s="96" t="s">
        <v>99</v>
      </c>
      <c r="M73" s="97"/>
      <c r="N73" s="97"/>
      <c r="O73" s="98" t="s">
        <v>100</v>
      </c>
      <c r="P73" s="99"/>
      <c r="V73" s="100"/>
      <c r="W73" s="101"/>
      <c r="X73" s="102"/>
      <c r="Y73" s="103"/>
      <c r="Z73" s="104"/>
      <c r="AA73" s="105"/>
    </row>
    <row r="74" spans="1:27">
      <c r="A74" s="199">
        <v>17</v>
      </c>
      <c r="B74" s="200" t="s">
        <v>101</v>
      </c>
      <c r="C74" s="201" t="s">
        <v>102</v>
      </c>
      <c r="D74" s="201"/>
      <c r="E74" s="201"/>
      <c r="F74" s="201" t="s">
        <v>103</v>
      </c>
      <c r="G74" s="95"/>
      <c r="H74" s="95"/>
      <c r="I74" s="95"/>
      <c r="J74" s="1"/>
      <c r="K74" s="3" t="s">
        <v>104</v>
      </c>
      <c r="L74" s="96" t="s">
        <v>8</v>
      </c>
      <c r="M74" s="97"/>
      <c r="N74" s="97"/>
      <c r="O74" s="98" t="s">
        <v>105</v>
      </c>
      <c r="P74" s="99"/>
      <c r="V74" s="100"/>
      <c r="W74" s="101"/>
      <c r="X74" s="102"/>
      <c r="Y74" s="103"/>
      <c r="Z74" s="104"/>
      <c r="AA74" s="105"/>
    </row>
    <row r="75" spans="1:27">
      <c r="A75" s="199">
        <v>15</v>
      </c>
      <c r="B75" s="200" t="s">
        <v>106</v>
      </c>
      <c r="C75" s="201" t="s">
        <v>48</v>
      </c>
      <c r="D75" s="201"/>
      <c r="E75" s="201"/>
      <c r="F75" s="201" t="s">
        <v>107</v>
      </c>
      <c r="G75" s="95"/>
      <c r="H75" s="95"/>
      <c r="I75" s="95"/>
      <c r="J75" s="1"/>
      <c r="K75" s="3" t="s">
        <v>108</v>
      </c>
      <c r="L75" s="98" t="s">
        <v>109</v>
      </c>
      <c r="M75" s="97"/>
      <c r="N75" s="97"/>
      <c r="O75" s="98" t="s">
        <v>110</v>
      </c>
      <c r="P75" s="99"/>
      <c r="V75" s="100"/>
      <c r="W75" s="101"/>
      <c r="X75" s="102"/>
      <c r="Y75" s="103"/>
      <c r="Z75" s="104"/>
      <c r="AA75" s="105"/>
    </row>
    <row r="76" spans="1:27">
      <c r="A76" s="199">
        <v>14</v>
      </c>
      <c r="B76" s="200" t="s">
        <v>111</v>
      </c>
      <c r="C76" s="201" t="s">
        <v>112</v>
      </c>
      <c r="D76" s="201"/>
      <c r="E76" s="201"/>
      <c r="F76" s="200" t="s">
        <v>113</v>
      </c>
      <c r="G76" s="95"/>
      <c r="H76" s="95"/>
      <c r="I76" s="95"/>
      <c r="J76" s="1"/>
      <c r="K76" s="3" t="s">
        <v>114</v>
      </c>
      <c r="L76" s="96" t="s">
        <v>115</v>
      </c>
      <c r="M76" s="97"/>
      <c r="N76" s="97"/>
      <c r="O76" s="98" t="s">
        <v>116</v>
      </c>
      <c r="P76" s="99"/>
      <c r="V76" s="100"/>
      <c r="W76" s="101"/>
      <c r="X76" s="102"/>
      <c r="Y76" s="103"/>
      <c r="Z76" s="104"/>
      <c r="AA76" s="105"/>
    </row>
    <row r="77" spans="1:27">
      <c r="A77" s="199">
        <v>13</v>
      </c>
      <c r="B77" s="200" t="s">
        <v>117</v>
      </c>
      <c r="C77" s="201" t="s">
        <v>118</v>
      </c>
      <c r="D77" s="201"/>
      <c r="E77" s="201"/>
      <c r="F77" s="201" t="s">
        <v>119</v>
      </c>
      <c r="G77" s="95"/>
      <c r="H77" s="95"/>
      <c r="I77" s="95"/>
      <c r="J77" s="1"/>
      <c r="K77" s="3" t="s">
        <v>120</v>
      </c>
      <c r="L77" s="98" t="s">
        <v>121</v>
      </c>
      <c r="M77" s="97"/>
      <c r="N77" s="97"/>
      <c r="O77" s="98" t="s">
        <v>122</v>
      </c>
      <c r="P77" s="99"/>
      <c r="V77" s="100"/>
      <c r="W77" s="101"/>
      <c r="X77" s="102"/>
      <c r="Y77" s="103"/>
      <c r="Z77" s="104"/>
      <c r="AA77" s="105"/>
    </row>
    <row r="78" spans="1:27">
      <c r="A78" s="199">
        <v>11</v>
      </c>
      <c r="B78" s="200" t="s">
        <v>123</v>
      </c>
      <c r="C78" s="201" t="s">
        <v>124</v>
      </c>
      <c r="D78" s="202"/>
      <c r="E78" s="202"/>
      <c r="F78" s="201" t="s">
        <v>125</v>
      </c>
      <c r="G78" s="95"/>
      <c r="H78" s="95"/>
      <c r="I78" s="95"/>
      <c r="J78" s="1"/>
      <c r="K78" s="3" t="s">
        <v>126</v>
      </c>
      <c r="L78" s="96" t="s">
        <v>127</v>
      </c>
      <c r="M78" s="97"/>
      <c r="N78" s="97"/>
      <c r="O78" s="98" t="s">
        <v>3</v>
      </c>
      <c r="P78" s="99"/>
      <c r="V78" s="100"/>
      <c r="W78" s="101"/>
      <c r="X78" s="102"/>
      <c r="Y78" s="103"/>
      <c r="Z78" s="104"/>
      <c r="AA78" s="105"/>
    </row>
    <row r="79" spans="1:27">
      <c r="A79" s="199">
        <v>9</v>
      </c>
      <c r="B79" s="200" t="s">
        <v>128</v>
      </c>
      <c r="C79" s="201" t="s">
        <v>129</v>
      </c>
      <c r="D79" s="201"/>
      <c r="E79" s="201"/>
      <c r="F79" s="200" t="s">
        <v>130</v>
      </c>
      <c r="G79" s="95"/>
      <c r="H79" s="95"/>
      <c r="I79" s="95"/>
      <c r="J79" s="1"/>
      <c r="K79" s="3" t="s">
        <v>131</v>
      </c>
      <c r="L79" s="96" t="s">
        <v>132</v>
      </c>
      <c r="M79" s="97"/>
      <c r="N79" s="97"/>
      <c r="O79" s="98" t="s">
        <v>133</v>
      </c>
      <c r="P79" s="99"/>
      <c r="V79" s="100"/>
      <c r="W79" s="101"/>
      <c r="X79" s="102"/>
      <c r="Y79" s="103"/>
      <c r="Z79" s="104"/>
      <c r="AA79" s="105"/>
    </row>
    <row r="80" spans="1:27">
      <c r="A80" s="199">
        <v>7</v>
      </c>
      <c r="B80" s="200" t="s">
        <v>134</v>
      </c>
      <c r="C80" s="201" t="s">
        <v>135</v>
      </c>
      <c r="D80" s="202"/>
      <c r="E80" s="202"/>
      <c r="F80" s="201" t="s">
        <v>136</v>
      </c>
      <c r="G80" s="95"/>
      <c r="H80" s="95"/>
      <c r="I80" s="95"/>
      <c r="J80" s="1"/>
      <c r="K80" s="3" t="s">
        <v>137</v>
      </c>
      <c r="L80" s="98" t="s">
        <v>6</v>
      </c>
      <c r="M80" s="97"/>
      <c r="N80" s="97"/>
      <c r="O80" s="98" t="s">
        <v>138</v>
      </c>
      <c r="P80" s="99"/>
      <c r="V80" s="100"/>
      <c r="W80" s="101"/>
      <c r="X80" s="102"/>
      <c r="Y80" s="104"/>
      <c r="Z80" s="104"/>
      <c r="AA80" s="105"/>
    </row>
    <row r="81" spans="1:27">
      <c r="A81" s="199">
        <v>5</v>
      </c>
      <c r="B81" s="200" t="s">
        <v>139</v>
      </c>
      <c r="C81" s="201" t="s">
        <v>140</v>
      </c>
      <c r="D81" s="201"/>
      <c r="E81" s="201"/>
      <c r="F81" s="201" t="s">
        <v>141</v>
      </c>
      <c r="G81" s="95"/>
      <c r="H81" s="95"/>
      <c r="I81" s="95"/>
      <c r="J81" s="1"/>
      <c r="K81" s="3" t="s">
        <v>142</v>
      </c>
      <c r="L81" s="98" t="s">
        <v>143</v>
      </c>
      <c r="M81" s="97"/>
      <c r="N81" s="97"/>
      <c r="O81" s="98" t="s">
        <v>144</v>
      </c>
      <c r="P81" s="99"/>
      <c r="V81" s="100"/>
      <c r="W81" s="101"/>
      <c r="X81" s="102"/>
      <c r="Y81" s="104"/>
      <c r="Z81" s="104"/>
      <c r="AA81" s="105"/>
    </row>
    <row r="82" spans="1:27">
      <c r="A82" s="199">
        <v>3</v>
      </c>
      <c r="B82" s="200" t="s">
        <v>145</v>
      </c>
      <c r="C82" s="201" t="s">
        <v>146</v>
      </c>
      <c r="D82" s="201"/>
      <c r="E82" s="201"/>
      <c r="F82" s="201" t="s">
        <v>147</v>
      </c>
      <c r="G82" s="95"/>
      <c r="H82" s="95"/>
      <c r="I82" s="95"/>
      <c r="J82" s="1"/>
      <c r="K82" s="3" t="s">
        <v>148</v>
      </c>
      <c r="L82" s="96" t="s">
        <v>149</v>
      </c>
      <c r="M82" s="97"/>
      <c r="N82" s="97"/>
      <c r="O82" s="98" t="s">
        <v>150</v>
      </c>
      <c r="P82" s="99"/>
      <c r="V82" s="100"/>
      <c r="W82" s="101"/>
      <c r="X82" s="102"/>
      <c r="Y82" s="103"/>
      <c r="Z82" s="104"/>
      <c r="AA82" s="105"/>
    </row>
    <row r="83" spans="1:27">
      <c r="A83" s="200"/>
      <c r="B83" s="200" t="s">
        <v>151</v>
      </c>
      <c r="C83" s="201" t="s">
        <v>50</v>
      </c>
      <c r="D83" s="202"/>
      <c r="E83" s="202"/>
      <c r="F83" s="201" t="s">
        <v>152</v>
      </c>
      <c r="G83" s="95"/>
      <c r="H83" s="95"/>
      <c r="I83" s="95"/>
      <c r="J83" s="1"/>
      <c r="K83" s="3" t="s">
        <v>153</v>
      </c>
      <c r="L83" s="96" t="s">
        <v>154</v>
      </c>
      <c r="M83" s="97"/>
      <c r="N83" s="97"/>
      <c r="O83" s="98"/>
      <c r="P83" s="99"/>
      <c r="V83" s="100"/>
      <c r="W83" s="101"/>
      <c r="X83" s="102"/>
      <c r="Y83" s="103"/>
      <c r="Z83" s="104"/>
      <c r="AA83" s="105"/>
    </row>
    <row r="84" spans="1:27">
      <c r="A84" s="1"/>
      <c r="B84" s="1"/>
      <c r="C84" s="1"/>
      <c r="D84" s="1"/>
      <c r="E84" s="1"/>
      <c r="F84" s="95"/>
      <c r="G84" s="95"/>
      <c r="H84" s="95"/>
      <c r="I84" s="95"/>
      <c r="J84" s="1"/>
      <c r="K84" s="3" t="s">
        <v>155</v>
      </c>
      <c r="L84" s="98"/>
      <c r="M84" s="97"/>
      <c r="N84" s="97"/>
      <c r="O84" s="98"/>
      <c r="P84" s="99"/>
      <c r="V84" s="100"/>
      <c r="W84" s="101"/>
      <c r="X84" s="102"/>
      <c r="Y84" s="107"/>
      <c r="Z84" s="104"/>
      <c r="AA84" s="105"/>
    </row>
    <row r="85" spans="1:27">
      <c r="A85" s="1"/>
      <c r="B85" s="1"/>
      <c r="C85" s="1"/>
      <c r="D85" s="1"/>
      <c r="E85" s="1"/>
      <c r="F85" s="95"/>
      <c r="G85" s="95"/>
      <c r="H85" s="95"/>
      <c r="I85" s="95"/>
      <c r="J85" s="1"/>
      <c r="K85" s="3" t="s">
        <v>156</v>
      </c>
      <c r="L85" s="98"/>
      <c r="M85" s="97"/>
      <c r="N85" s="97"/>
      <c r="O85" s="98"/>
      <c r="P85" s="99"/>
      <c r="V85" s="100"/>
      <c r="W85" s="101"/>
      <c r="X85" s="102"/>
      <c r="Y85" s="103"/>
      <c r="Z85" s="104"/>
      <c r="AA85" s="105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3" t="s">
        <v>61</v>
      </c>
      <c r="L86" s="108"/>
      <c r="M86" s="108"/>
      <c r="N86" s="108"/>
      <c r="O86" s="109"/>
      <c r="P86" s="109"/>
      <c r="V86" s="100"/>
      <c r="W86" s="101"/>
      <c r="X86" s="102"/>
      <c r="Y86" s="103"/>
      <c r="Z86" s="104"/>
      <c r="AA86" s="105"/>
    </row>
    <row r="87" spans="1:27">
      <c r="A87" s="1"/>
      <c r="B87" s="110" t="s">
        <v>157</v>
      </c>
      <c r="C87" s="1" t="s">
        <v>158</v>
      </c>
      <c r="D87" s="1"/>
      <c r="E87" s="1"/>
      <c r="F87" s="95" t="s">
        <v>159</v>
      </c>
      <c r="G87" s="95"/>
      <c r="H87" s="95"/>
      <c r="I87" s="95"/>
      <c r="J87" s="1"/>
      <c r="K87" s="3" t="s">
        <v>160</v>
      </c>
      <c r="L87" s="108"/>
      <c r="M87" s="108"/>
      <c r="N87" s="108"/>
      <c r="O87" s="109"/>
      <c r="P87" s="109"/>
      <c r="V87" s="100"/>
      <c r="W87" s="101"/>
      <c r="X87" s="102"/>
      <c r="Y87" s="103"/>
      <c r="Z87" s="104"/>
      <c r="AA87" s="105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3" t="s">
        <v>161</v>
      </c>
      <c r="L88" s="108"/>
      <c r="M88" s="108"/>
      <c r="N88" s="108"/>
      <c r="O88" s="109"/>
      <c r="P88" s="109"/>
      <c r="V88" s="100"/>
      <c r="W88" s="101"/>
      <c r="X88" s="102"/>
      <c r="Y88" s="103"/>
      <c r="Z88" s="104"/>
      <c r="AA88" s="105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3" t="s">
        <v>162</v>
      </c>
      <c r="L89" s="108"/>
      <c r="M89" s="108"/>
      <c r="N89" s="108"/>
      <c r="O89" s="109"/>
      <c r="P89" s="109"/>
      <c r="V89" s="100"/>
      <c r="W89" s="101"/>
      <c r="X89" s="102"/>
      <c r="Y89" s="104"/>
      <c r="Z89" s="104"/>
      <c r="AA89" s="105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3" t="s">
        <v>163</v>
      </c>
      <c r="L90" s="108"/>
      <c r="M90" s="108"/>
      <c r="N90" s="108"/>
      <c r="O90" s="109"/>
      <c r="P90" s="109"/>
      <c r="V90" s="100"/>
      <c r="W90" s="101"/>
      <c r="X90" s="102"/>
      <c r="Y90" s="104"/>
      <c r="Z90" s="104"/>
      <c r="AA90" s="105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3" t="s">
        <v>164</v>
      </c>
      <c r="L91" s="108"/>
      <c r="M91" s="108"/>
      <c r="N91" s="108"/>
      <c r="O91" s="109"/>
      <c r="P91" s="109"/>
      <c r="V91" s="100"/>
      <c r="W91" s="101"/>
      <c r="X91" s="102"/>
      <c r="Y91" s="107"/>
      <c r="Z91" s="104"/>
      <c r="AA91" s="105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3" t="s">
        <v>165</v>
      </c>
      <c r="L92" s="108"/>
      <c r="M92" s="108"/>
      <c r="N92" s="108"/>
      <c r="O92" s="108"/>
      <c r="P92" s="108"/>
      <c r="V92" s="100"/>
      <c r="W92" s="101"/>
      <c r="X92" s="102"/>
      <c r="Y92" s="103"/>
      <c r="Z92" s="104"/>
      <c r="AA92" s="105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3" t="s">
        <v>166</v>
      </c>
      <c r="L93" s="108"/>
      <c r="M93" s="108"/>
      <c r="N93" s="108"/>
      <c r="O93" s="108"/>
      <c r="P93" s="108"/>
      <c r="V93" s="100"/>
      <c r="W93" s="101"/>
      <c r="X93" s="102"/>
      <c r="Y93" s="103"/>
      <c r="Z93" s="104"/>
      <c r="AA93" s="105"/>
    </row>
    <row r="94" spans="1:27">
      <c r="A94" s="1"/>
      <c r="I94" s="203"/>
      <c r="J94" s="203"/>
      <c r="K94" s="112" t="s">
        <v>167</v>
      </c>
      <c r="L94" s="204"/>
      <c r="M94" s="204"/>
      <c r="N94" s="204"/>
      <c r="O94" s="203"/>
      <c r="P94" s="1"/>
      <c r="V94" s="100"/>
      <c r="W94" s="101"/>
      <c r="X94" s="102"/>
      <c r="Y94" s="103"/>
      <c r="Z94" s="104"/>
      <c r="AA94" s="105"/>
    </row>
    <row r="95" spans="1:27" ht="12.75" customHeight="1">
      <c r="A95" s="114"/>
      <c r="I95" s="205"/>
      <c r="J95" s="205"/>
      <c r="K95" s="112" t="s">
        <v>168</v>
      </c>
      <c r="L95" s="206"/>
      <c r="M95" s="204"/>
      <c r="N95" s="204"/>
      <c r="O95" s="203"/>
      <c r="P95" s="1"/>
      <c r="V95" s="100"/>
      <c r="W95" s="101"/>
      <c r="X95" s="102"/>
      <c r="Y95" s="103"/>
      <c r="Z95" s="104"/>
      <c r="AA95" s="105"/>
    </row>
    <row r="96" spans="1:27" ht="14.25" customHeight="1">
      <c r="A96" s="117"/>
      <c r="I96" s="391"/>
      <c r="J96" s="391"/>
      <c r="K96" s="391"/>
      <c r="L96" s="391"/>
      <c r="M96" s="393"/>
      <c r="N96" s="393"/>
      <c r="O96" s="1"/>
      <c r="P96" s="1"/>
      <c r="V96" s="118"/>
      <c r="W96" s="101"/>
      <c r="X96" s="102"/>
      <c r="Y96" s="104"/>
      <c r="Z96" s="118"/>
    </row>
    <row r="97" spans="1:26" ht="14.25" customHeight="1">
      <c r="A97" s="119"/>
      <c r="I97" s="391"/>
      <c r="J97" s="391"/>
      <c r="K97" s="391"/>
      <c r="L97" s="391"/>
      <c r="M97" s="393"/>
      <c r="N97" s="393"/>
      <c r="O97" s="1"/>
      <c r="P97" s="1"/>
      <c r="V97" s="118"/>
      <c r="W97" s="101"/>
      <c r="X97" s="102"/>
      <c r="Y97" s="104"/>
      <c r="Z97" s="118"/>
    </row>
    <row r="98" spans="1:26" ht="14.25" customHeight="1">
      <c r="A98" s="119"/>
      <c r="I98" s="391"/>
      <c r="J98" s="391"/>
      <c r="K98" s="391"/>
      <c r="L98" s="391"/>
      <c r="M98" s="393"/>
      <c r="N98" s="393"/>
      <c r="O98" s="1"/>
      <c r="P98" s="1"/>
      <c r="V98" s="118"/>
      <c r="W98" s="101"/>
      <c r="X98" s="102"/>
      <c r="Y98" s="104"/>
      <c r="Z98" s="118"/>
    </row>
    <row r="99" spans="1:26" ht="14.25" customHeight="1">
      <c r="A99" s="120"/>
      <c r="I99" s="391"/>
      <c r="J99" s="391"/>
      <c r="K99" s="391"/>
      <c r="L99" s="391"/>
      <c r="M99" s="393"/>
      <c r="N99" s="393"/>
      <c r="O99" s="1"/>
      <c r="P99" s="1"/>
      <c r="V99" s="118"/>
      <c r="W99" s="101"/>
      <c r="X99" s="102"/>
      <c r="Y99" s="104"/>
      <c r="Z99" s="118"/>
    </row>
    <row r="100" spans="1:26" ht="14.25" customHeight="1">
      <c r="A100" s="119"/>
      <c r="I100" s="391"/>
      <c r="J100" s="391"/>
      <c r="K100" s="391"/>
      <c r="L100" s="391"/>
      <c r="M100" s="393"/>
      <c r="N100" s="393"/>
      <c r="O100" s="1"/>
      <c r="P100" s="1"/>
      <c r="V100" s="118"/>
      <c r="W100" s="101"/>
      <c r="X100" s="102"/>
      <c r="Y100" s="104"/>
      <c r="Z100" s="118"/>
    </row>
    <row r="101" spans="1:26" ht="14.25" customHeight="1">
      <c r="A101" s="119"/>
      <c r="I101" s="391"/>
      <c r="J101" s="391"/>
      <c r="K101" s="391"/>
      <c r="L101" s="391"/>
      <c r="M101" s="393"/>
      <c r="N101" s="393"/>
      <c r="O101" s="1"/>
      <c r="P101" s="1"/>
      <c r="V101" s="118"/>
      <c r="W101" s="101"/>
      <c r="X101" s="102"/>
      <c r="Y101" s="104"/>
      <c r="Z101" s="118"/>
    </row>
    <row r="102" spans="1:26" ht="14.25" customHeight="1">
      <c r="A102" s="119"/>
      <c r="I102" s="391"/>
      <c r="J102" s="391"/>
      <c r="K102" s="391"/>
      <c r="L102" s="391"/>
      <c r="M102" s="393"/>
      <c r="N102" s="393"/>
      <c r="O102" s="1"/>
      <c r="P102" s="1"/>
      <c r="V102" s="118"/>
      <c r="W102" s="101"/>
      <c r="X102" s="102"/>
      <c r="Y102" s="104"/>
      <c r="Z102" s="118"/>
    </row>
    <row r="103" spans="1:26" ht="14.25" customHeight="1">
      <c r="A103" s="119"/>
      <c r="I103" s="391"/>
      <c r="J103" s="391"/>
      <c r="K103" s="391"/>
      <c r="L103" s="391"/>
      <c r="M103" s="393"/>
      <c r="N103" s="393"/>
      <c r="O103" s="1"/>
      <c r="P103" s="1"/>
      <c r="V103" s="118"/>
      <c r="W103" s="101"/>
      <c r="X103" s="102"/>
      <c r="Y103" s="104"/>
      <c r="Z103" s="118"/>
    </row>
    <row r="104" spans="1:26" ht="14.25" customHeight="1">
      <c r="A104" s="119"/>
      <c r="I104" s="391"/>
      <c r="J104" s="391"/>
      <c r="K104" s="391"/>
      <c r="L104" s="391"/>
      <c r="M104" s="393"/>
      <c r="N104" s="393"/>
      <c r="O104" s="1"/>
      <c r="P104" s="1"/>
      <c r="V104" s="118"/>
      <c r="W104" s="101"/>
      <c r="X104" s="102"/>
      <c r="Y104" s="104"/>
      <c r="Z104" s="118"/>
    </row>
    <row r="105" spans="1:26" ht="14.25" customHeight="1">
      <c r="A105" s="119"/>
      <c r="I105" s="391"/>
      <c r="J105" s="391"/>
      <c r="K105" s="391"/>
      <c r="L105" s="391"/>
      <c r="M105" s="393"/>
      <c r="N105" s="393"/>
      <c r="O105" s="1"/>
      <c r="P105" s="1"/>
      <c r="V105" s="118"/>
      <c r="W105" s="101"/>
      <c r="X105" s="102"/>
      <c r="Y105" s="104"/>
      <c r="Z105" s="118"/>
    </row>
    <row r="106" spans="1:26" ht="14.25" customHeight="1">
      <c r="A106" s="119"/>
      <c r="I106" s="391"/>
      <c r="J106" s="391"/>
      <c r="K106" s="391"/>
      <c r="L106" s="391"/>
      <c r="M106" s="393"/>
      <c r="N106" s="393"/>
      <c r="O106" s="1"/>
      <c r="P106" s="1"/>
      <c r="V106" s="118"/>
      <c r="W106" s="101"/>
      <c r="X106" s="102"/>
      <c r="Y106" s="104"/>
      <c r="Z106" s="118"/>
    </row>
    <row r="107" spans="1:26" ht="14.25" customHeight="1">
      <c r="A107" s="119"/>
      <c r="I107" s="391"/>
      <c r="J107" s="391"/>
      <c r="K107" s="391"/>
      <c r="L107" s="391"/>
      <c r="M107" s="393"/>
      <c r="N107" s="393"/>
      <c r="O107" s="1"/>
      <c r="P107" s="1"/>
      <c r="V107" s="118"/>
      <c r="W107" s="101"/>
      <c r="X107" s="102"/>
      <c r="Y107" s="104"/>
      <c r="Z107" s="118"/>
    </row>
    <row r="108" spans="1:26" ht="14.25" customHeight="1">
      <c r="A108" s="119"/>
      <c r="I108" s="391"/>
      <c r="J108" s="391"/>
      <c r="K108" s="391"/>
      <c r="L108" s="391"/>
      <c r="M108" s="393"/>
      <c r="N108" s="393"/>
      <c r="O108" s="1"/>
      <c r="P108" s="1"/>
      <c r="V108" s="118"/>
      <c r="W108" s="101"/>
      <c r="X108" s="102"/>
      <c r="Y108" s="104"/>
      <c r="Z108" s="118"/>
    </row>
    <row r="109" spans="1:26" ht="14.25" customHeight="1">
      <c r="A109" s="119"/>
      <c r="I109" s="391"/>
      <c r="J109" s="391"/>
      <c r="K109" s="391"/>
      <c r="L109" s="391"/>
      <c r="M109" s="393"/>
      <c r="N109" s="393"/>
      <c r="O109" s="1"/>
      <c r="P109" s="1"/>
      <c r="V109" s="118"/>
      <c r="W109" s="101"/>
      <c r="X109" s="102"/>
      <c r="Y109" s="104"/>
      <c r="Z109" s="118"/>
    </row>
    <row r="110" spans="1:26" ht="14.25" customHeight="1">
      <c r="A110" s="119"/>
      <c r="I110" s="391"/>
      <c r="J110" s="391"/>
      <c r="K110" s="391"/>
      <c r="L110" s="391"/>
      <c r="M110" s="393"/>
      <c r="N110" s="393"/>
      <c r="O110" s="1"/>
      <c r="P110" s="1"/>
      <c r="V110" s="118"/>
      <c r="W110" s="101"/>
      <c r="X110" s="102"/>
      <c r="Y110" s="104"/>
      <c r="Z110" s="118"/>
    </row>
    <row r="111" spans="1:26" ht="14.25" customHeight="1">
      <c r="A111" s="119"/>
      <c r="I111" s="391"/>
      <c r="J111" s="391"/>
      <c r="K111" s="391"/>
      <c r="L111" s="391"/>
      <c r="M111" s="393"/>
      <c r="N111" s="393"/>
      <c r="O111" s="1"/>
      <c r="P111" s="1"/>
      <c r="V111" s="118"/>
      <c r="W111" s="101"/>
      <c r="X111" s="102"/>
      <c r="Y111" s="104"/>
      <c r="Z111" s="118"/>
    </row>
    <row r="112" spans="1:26" ht="14.25" customHeight="1">
      <c r="A112" s="119"/>
      <c r="I112" s="391"/>
      <c r="J112" s="391"/>
      <c r="K112" s="391"/>
      <c r="L112" s="391"/>
      <c r="M112" s="393"/>
      <c r="N112" s="393"/>
      <c r="O112" s="1"/>
      <c r="P112" s="1"/>
      <c r="V112" s="118"/>
      <c r="W112" s="101"/>
      <c r="X112" s="102"/>
      <c r="Y112" s="104"/>
      <c r="Z112" s="118"/>
    </row>
    <row r="113" spans="1:26" ht="14.25" customHeight="1">
      <c r="A113" s="119"/>
      <c r="I113" s="391"/>
      <c r="J113" s="391"/>
      <c r="K113" s="391"/>
      <c r="L113" s="391"/>
      <c r="M113" s="393"/>
      <c r="N113" s="393"/>
      <c r="O113" s="1"/>
      <c r="P113" s="1"/>
      <c r="V113" s="118"/>
      <c r="W113" s="101"/>
      <c r="X113" s="102"/>
      <c r="Y113" s="104"/>
      <c r="Z113" s="118"/>
    </row>
    <row r="114" spans="1:26" ht="14.25" customHeight="1">
      <c r="A114" s="120"/>
      <c r="I114" s="391"/>
      <c r="J114" s="391"/>
      <c r="K114" s="391"/>
      <c r="L114" s="391"/>
      <c r="M114" s="393"/>
      <c r="N114" s="393"/>
      <c r="O114" s="1"/>
      <c r="P114" s="1"/>
      <c r="V114" s="118"/>
      <c r="W114" s="101"/>
      <c r="X114" s="102"/>
      <c r="Y114" s="104"/>
      <c r="Z114" s="118"/>
    </row>
    <row r="115" spans="1:26" ht="14.25" customHeight="1">
      <c r="A115" s="120"/>
      <c r="I115" s="391"/>
      <c r="J115" s="391"/>
      <c r="K115" s="391"/>
      <c r="L115" s="391"/>
      <c r="M115" s="393"/>
      <c r="N115" s="393"/>
      <c r="O115" s="1"/>
      <c r="P115" s="1"/>
      <c r="V115" s="118"/>
      <c r="W115" s="101"/>
      <c r="X115" s="102"/>
      <c r="Y115" s="104"/>
      <c r="Z115" s="118"/>
    </row>
    <row r="116" spans="1:26" ht="14.25" customHeight="1">
      <c r="A116" s="121"/>
      <c r="I116" s="391"/>
      <c r="J116" s="391"/>
      <c r="K116" s="391"/>
      <c r="L116" s="391"/>
      <c r="M116" s="393"/>
      <c r="N116" s="393"/>
      <c r="O116" s="1"/>
      <c r="P116" s="1"/>
      <c r="V116" s="118"/>
      <c r="W116" s="101"/>
      <c r="X116" s="102"/>
      <c r="Y116" s="104"/>
      <c r="Z116" s="118"/>
    </row>
    <row r="117" spans="1:26" ht="14.25" customHeight="1">
      <c r="A117" s="121"/>
      <c r="I117" s="391"/>
      <c r="J117" s="391"/>
      <c r="K117" s="391"/>
      <c r="L117" s="391"/>
      <c r="M117" s="393"/>
      <c r="N117" s="393"/>
      <c r="O117" s="1"/>
      <c r="P117" s="1"/>
      <c r="V117" s="118"/>
      <c r="W117" s="101"/>
      <c r="X117" s="102"/>
      <c r="Y117" s="104"/>
      <c r="Z117" s="118"/>
    </row>
    <row r="118" spans="1:26" ht="14.25" customHeight="1">
      <c r="A118" s="121"/>
      <c r="I118" s="391"/>
      <c r="J118" s="391"/>
      <c r="K118" s="391"/>
      <c r="L118" s="391"/>
      <c r="M118" s="393"/>
      <c r="N118" s="393"/>
      <c r="O118" s="1"/>
      <c r="P118" s="1"/>
      <c r="V118" s="118"/>
      <c r="W118" s="101"/>
      <c r="X118" s="102"/>
      <c r="Y118" s="104"/>
      <c r="Z118" s="118"/>
    </row>
    <row r="119" spans="1:26" ht="14.25" customHeight="1">
      <c r="A119" s="121"/>
      <c r="I119" s="391"/>
      <c r="J119" s="391"/>
      <c r="K119" s="391"/>
      <c r="L119" s="391"/>
      <c r="M119" s="393"/>
      <c r="N119" s="393"/>
      <c r="O119" s="1"/>
      <c r="P119" s="1"/>
      <c r="V119" s="118"/>
      <c r="W119" s="101"/>
      <c r="X119" s="102"/>
      <c r="Y119" s="104"/>
      <c r="Z119" s="118"/>
    </row>
    <row r="120" spans="1:26" ht="14.25" customHeight="1">
      <c r="A120" s="121"/>
      <c r="I120" s="391"/>
      <c r="J120" s="391"/>
      <c r="K120" s="391"/>
      <c r="L120" s="391"/>
      <c r="M120" s="393"/>
      <c r="N120" s="393"/>
      <c r="O120" s="1"/>
      <c r="P120" s="1"/>
      <c r="V120" s="118"/>
      <c r="W120" s="101"/>
      <c r="X120" s="102"/>
      <c r="Y120" s="104"/>
      <c r="Z120" s="118"/>
    </row>
    <row r="121" spans="1:26" ht="14.25" customHeight="1">
      <c r="A121" s="121"/>
      <c r="I121" s="391"/>
      <c r="J121" s="391"/>
      <c r="K121" s="391"/>
      <c r="L121" s="391"/>
      <c r="M121" s="393"/>
      <c r="N121" s="393"/>
      <c r="O121" s="1"/>
      <c r="P121" s="1"/>
      <c r="V121" s="118"/>
      <c r="W121" s="101"/>
      <c r="X121" s="102"/>
      <c r="Y121" s="104"/>
      <c r="Z121" s="118"/>
    </row>
    <row r="122" spans="1:26" ht="14.25" customHeight="1">
      <c r="A122" s="121"/>
      <c r="I122" s="391"/>
      <c r="J122" s="391"/>
      <c r="K122" s="391"/>
      <c r="L122" s="391"/>
      <c r="M122" s="393"/>
      <c r="N122" s="393"/>
      <c r="O122" s="1"/>
      <c r="P122" s="1"/>
      <c r="V122" s="118"/>
      <c r="W122" s="101"/>
      <c r="X122" s="102"/>
      <c r="Y122" s="104"/>
      <c r="Z122" s="118"/>
    </row>
    <row r="123" spans="1:26" ht="14.25" customHeight="1">
      <c r="A123" s="121"/>
      <c r="I123" s="391"/>
      <c r="J123" s="391"/>
      <c r="K123" s="391"/>
      <c r="L123" s="391"/>
      <c r="M123" s="393"/>
      <c r="N123" s="393"/>
      <c r="O123" s="1"/>
      <c r="P123" s="1"/>
      <c r="V123" s="118"/>
      <c r="W123" s="118"/>
      <c r="X123" s="118"/>
      <c r="Y123" s="118"/>
      <c r="Z123" s="118"/>
    </row>
    <row r="124" spans="1:26" ht="14.25" customHeight="1">
      <c r="A124" s="121"/>
      <c r="I124" s="391"/>
      <c r="J124" s="391"/>
      <c r="K124" s="391"/>
      <c r="L124" s="391"/>
      <c r="M124" s="393"/>
      <c r="N124" s="393"/>
      <c r="O124" s="1"/>
      <c r="P124" s="1"/>
    </row>
    <row r="125" spans="1:26" ht="14.25" customHeight="1">
      <c r="A125" s="121"/>
      <c r="I125" s="391"/>
      <c r="J125" s="391"/>
      <c r="K125" s="391"/>
      <c r="L125" s="391"/>
      <c r="M125" s="393"/>
      <c r="N125" s="393"/>
      <c r="O125" s="1"/>
      <c r="P125" s="1"/>
    </row>
    <row r="126" spans="1:26" ht="14.25" customHeight="1">
      <c r="A126" s="121"/>
      <c r="I126" s="391"/>
      <c r="J126" s="391"/>
      <c r="K126" s="391"/>
      <c r="L126" s="391"/>
      <c r="M126" s="393"/>
      <c r="N126" s="393"/>
      <c r="O126" s="1"/>
      <c r="P126" s="1"/>
    </row>
    <row r="127" spans="1:26" ht="14.25" customHeight="1">
      <c r="A127" s="121"/>
      <c r="I127" s="391"/>
      <c r="J127" s="391"/>
      <c r="K127" s="391"/>
      <c r="L127" s="391"/>
      <c r="M127" s="393"/>
      <c r="N127" s="393"/>
      <c r="O127" s="1"/>
      <c r="P127" s="1"/>
    </row>
    <row r="128" spans="1:26" ht="14.25" customHeight="1">
      <c r="A128" s="121"/>
      <c r="I128" s="391"/>
      <c r="J128" s="391"/>
      <c r="K128" s="391"/>
      <c r="L128" s="391"/>
      <c r="M128" s="393"/>
      <c r="N128" s="393"/>
      <c r="O128" s="1"/>
      <c r="P128" s="1"/>
    </row>
    <row r="129" spans="1:16" ht="14.25" customHeight="1">
      <c r="A129" s="121"/>
      <c r="I129" s="391"/>
      <c r="J129" s="391"/>
      <c r="K129" s="391"/>
      <c r="L129" s="391"/>
      <c r="M129" s="393"/>
      <c r="N129" s="393"/>
      <c r="O129" s="1"/>
      <c r="P129" s="1"/>
    </row>
    <row r="130" spans="1:16" ht="14.25" customHeight="1">
      <c r="A130" s="121"/>
      <c r="I130" s="391"/>
      <c r="J130" s="391"/>
      <c r="K130" s="391"/>
      <c r="L130" s="391"/>
      <c r="M130" s="393"/>
      <c r="N130" s="393"/>
      <c r="O130" s="1"/>
      <c r="P130" s="1"/>
    </row>
    <row r="131" spans="1:16" ht="14.25" customHeight="1">
      <c r="A131" s="121"/>
      <c r="I131" s="391"/>
      <c r="J131" s="391"/>
      <c r="K131" s="391"/>
      <c r="L131" s="391"/>
      <c r="M131" s="393"/>
      <c r="N131" s="393"/>
      <c r="O131" s="1"/>
      <c r="P131" s="1"/>
    </row>
    <row r="132" spans="1:16" ht="14.25" customHeight="1">
      <c r="A132" s="122"/>
      <c r="I132" s="391"/>
      <c r="J132" s="391"/>
      <c r="K132" s="391"/>
      <c r="L132" s="391"/>
      <c r="M132" s="392"/>
      <c r="N132" s="392"/>
    </row>
    <row r="133" spans="1:16" ht="14.25" customHeight="1">
      <c r="A133" s="122"/>
      <c r="I133" s="391"/>
      <c r="J133" s="391"/>
      <c r="K133" s="391"/>
      <c r="L133" s="391"/>
      <c r="M133" s="392"/>
      <c r="N133" s="392"/>
    </row>
    <row r="134" spans="1:16" ht="14.25" customHeight="1">
      <c r="A134" s="122"/>
      <c r="I134" s="391"/>
      <c r="J134" s="391"/>
      <c r="K134" s="391"/>
      <c r="L134" s="391"/>
      <c r="M134" s="392"/>
      <c r="N134" s="392"/>
    </row>
    <row r="135" spans="1:16" ht="14.25" customHeight="1">
      <c r="A135" s="122"/>
      <c r="I135" s="391"/>
      <c r="J135" s="391"/>
      <c r="K135" s="391"/>
      <c r="L135" s="391"/>
      <c r="M135" s="392"/>
      <c r="N135" s="392"/>
    </row>
    <row r="136" spans="1:16" ht="14.25" customHeight="1">
      <c r="A136" s="122"/>
      <c r="I136" s="391"/>
      <c r="J136" s="391"/>
      <c r="K136" s="391"/>
      <c r="L136" s="391"/>
      <c r="M136" s="392"/>
      <c r="N136" s="392"/>
    </row>
    <row r="137" spans="1:16" ht="14.25" customHeight="1">
      <c r="A137" s="122"/>
      <c r="I137" s="391"/>
      <c r="J137" s="391"/>
      <c r="K137" s="391"/>
      <c r="L137" s="391"/>
      <c r="M137" s="392"/>
      <c r="N137" s="392"/>
    </row>
    <row r="138" spans="1:16" ht="14.25" customHeight="1">
      <c r="A138" s="122"/>
      <c r="I138" s="391"/>
      <c r="J138" s="391"/>
      <c r="K138" s="391"/>
      <c r="L138" s="391"/>
      <c r="M138" s="392"/>
      <c r="N138" s="392"/>
    </row>
    <row r="139" spans="1:16" ht="14.25" customHeight="1">
      <c r="A139" s="122"/>
      <c r="I139" s="391"/>
      <c r="J139" s="391"/>
      <c r="K139" s="391"/>
      <c r="L139" s="391"/>
      <c r="M139" s="392"/>
      <c r="N139" s="392"/>
    </row>
    <row r="140" spans="1:16" ht="14.25" customHeight="1">
      <c r="A140" s="122"/>
      <c r="I140" s="391"/>
      <c r="J140" s="391"/>
      <c r="K140" s="391"/>
      <c r="L140" s="391"/>
      <c r="M140" s="392"/>
      <c r="N140" s="392"/>
    </row>
    <row r="141" spans="1:16" ht="14.25" customHeight="1">
      <c r="A141" s="122"/>
      <c r="I141" s="391"/>
      <c r="J141" s="391"/>
      <c r="K141" s="391"/>
      <c r="L141" s="391"/>
      <c r="M141" s="392"/>
      <c r="N141" s="392"/>
    </row>
    <row r="142" spans="1:16" ht="14.25" customHeight="1">
      <c r="A142" s="122"/>
      <c r="I142" s="391"/>
      <c r="J142" s="391"/>
      <c r="K142" s="391"/>
      <c r="L142" s="391"/>
      <c r="M142" s="392"/>
      <c r="N142" s="392"/>
    </row>
    <row r="143" spans="1:16" ht="14.25" customHeight="1">
      <c r="A143" s="122"/>
      <c r="I143" s="391"/>
      <c r="J143" s="391"/>
      <c r="K143" s="391"/>
      <c r="L143" s="391"/>
      <c r="M143" s="392"/>
      <c r="N143" s="392"/>
    </row>
    <row r="144" spans="1:16" ht="14.25" customHeight="1">
      <c r="A144" s="122"/>
      <c r="I144" s="391"/>
      <c r="J144" s="391"/>
      <c r="K144" s="391"/>
      <c r="L144" s="391"/>
      <c r="M144" s="392"/>
      <c r="N144" s="392"/>
    </row>
    <row r="145" spans="1:14" ht="14.25" customHeight="1">
      <c r="A145" s="122"/>
      <c r="I145" s="391"/>
      <c r="J145" s="391"/>
      <c r="K145" s="391"/>
      <c r="L145" s="391"/>
      <c r="M145" s="392"/>
      <c r="N145" s="392"/>
    </row>
    <row r="146" spans="1:14" ht="14.25" customHeight="1">
      <c r="A146" s="122"/>
      <c r="I146" s="391"/>
      <c r="J146" s="391"/>
      <c r="K146" s="391"/>
      <c r="L146" s="391"/>
      <c r="M146" s="392"/>
      <c r="N146" s="392"/>
    </row>
    <row r="147" spans="1:14" ht="14.25" customHeight="1">
      <c r="A147" s="122"/>
      <c r="I147" s="391"/>
      <c r="J147" s="391"/>
      <c r="K147" s="391"/>
      <c r="L147" s="391"/>
      <c r="M147" s="392"/>
      <c r="N147" s="392"/>
    </row>
    <row r="148" spans="1:14" ht="14.25" customHeight="1">
      <c r="A148" s="122"/>
      <c r="I148" s="391"/>
      <c r="J148" s="391"/>
      <c r="K148" s="391"/>
      <c r="L148" s="391"/>
      <c r="M148" s="392"/>
      <c r="N148" s="392"/>
    </row>
    <row r="149" spans="1:14" ht="14.25" customHeight="1">
      <c r="A149" s="122"/>
      <c r="I149" s="391"/>
      <c r="J149" s="391"/>
      <c r="K149" s="391"/>
      <c r="L149" s="391"/>
      <c r="M149" s="392"/>
      <c r="N149" s="392"/>
    </row>
    <row r="150" spans="1:14" ht="14.25" customHeight="1">
      <c r="A150" s="122"/>
      <c r="I150" s="391"/>
      <c r="J150" s="391"/>
      <c r="K150" s="391"/>
      <c r="L150" s="391"/>
      <c r="M150" s="392"/>
      <c r="N150" s="392"/>
    </row>
    <row r="151" spans="1:14" ht="14.25" customHeight="1">
      <c r="A151" s="122"/>
      <c r="I151" s="391"/>
      <c r="J151" s="391"/>
      <c r="K151" s="391"/>
      <c r="L151" s="391"/>
      <c r="M151" s="392"/>
      <c r="N151" s="392"/>
    </row>
    <row r="152" spans="1:14" ht="14.25" customHeight="1">
      <c r="A152" s="122"/>
      <c r="I152" s="391"/>
      <c r="J152" s="391"/>
      <c r="K152" s="391"/>
      <c r="L152" s="391"/>
      <c r="M152" s="392"/>
      <c r="N152" s="392"/>
    </row>
    <row r="153" spans="1:14" ht="14.25" customHeight="1">
      <c r="A153" s="122"/>
      <c r="I153" s="391"/>
      <c r="J153" s="391"/>
      <c r="K153" s="391"/>
      <c r="L153" s="391"/>
      <c r="M153" s="392"/>
      <c r="N153" s="392"/>
    </row>
    <row r="154" spans="1:14" ht="14.25" customHeight="1">
      <c r="A154" s="122"/>
      <c r="I154" s="391"/>
      <c r="J154" s="391"/>
      <c r="K154" s="391"/>
      <c r="L154" s="391"/>
      <c r="M154" s="392"/>
      <c r="N154" s="392"/>
    </row>
    <row r="155" spans="1:14" ht="14.25" customHeight="1">
      <c r="A155" s="122"/>
      <c r="I155" s="391"/>
      <c r="J155" s="391"/>
      <c r="K155" s="391"/>
      <c r="L155" s="391"/>
      <c r="M155" s="392"/>
      <c r="N155" s="392"/>
    </row>
    <row r="156" spans="1:14" ht="14.25" customHeight="1">
      <c r="A156" s="122"/>
      <c r="I156" s="391"/>
      <c r="J156" s="391"/>
      <c r="K156" s="391"/>
      <c r="L156" s="391"/>
      <c r="M156" s="392"/>
      <c r="N156" s="392"/>
    </row>
    <row r="157" spans="1:14" ht="14.25" customHeight="1">
      <c r="A157" s="122"/>
      <c r="I157" s="391"/>
      <c r="J157" s="391"/>
      <c r="K157" s="391"/>
      <c r="L157" s="391"/>
      <c r="M157" s="392"/>
      <c r="N157" s="392"/>
    </row>
  </sheetData>
  <sheetProtection password="C416" sheet="1" objects="1" scenarios="1" formatColumns="0" selectLockedCells="1" sort="0"/>
  <mergeCells count="227">
    <mergeCell ref="B1:C2"/>
    <mergeCell ref="D1:I1"/>
    <mergeCell ref="L1:N1"/>
    <mergeCell ref="O1:P1"/>
    <mergeCell ref="Q1:S1"/>
    <mergeCell ref="V1:AA1"/>
    <mergeCell ref="S11:S12"/>
    <mergeCell ref="A12:B12"/>
    <mergeCell ref="K12:L12"/>
    <mergeCell ref="B3:I3"/>
    <mergeCell ref="L3:S3"/>
    <mergeCell ref="A5:B5"/>
    <mergeCell ref="C5:C6"/>
    <mergeCell ref="D5:G5"/>
    <mergeCell ref="K5:L5"/>
    <mergeCell ref="M5:M6"/>
    <mergeCell ref="N5:Q5"/>
    <mergeCell ref="A6:B6"/>
    <mergeCell ref="K6:L6"/>
    <mergeCell ref="A13:B14"/>
    <mergeCell ref="I13:I14"/>
    <mergeCell ref="K13:L14"/>
    <mergeCell ref="A15:B16"/>
    <mergeCell ref="K15:L16"/>
    <mergeCell ref="I16:I17"/>
    <mergeCell ref="A8:B9"/>
    <mergeCell ref="K8:L9"/>
    <mergeCell ref="A10:B11"/>
    <mergeCell ref="K10:L11"/>
    <mergeCell ref="I11:I12"/>
    <mergeCell ref="S21:S22"/>
    <mergeCell ref="A22:B22"/>
    <mergeCell ref="K22:L22"/>
    <mergeCell ref="S16:S17"/>
    <mergeCell ref="A17:B17"/>
    <mergeCell ref="K17:L17"/>
    <mergeCell ref="A18:B19"/>
    <mergeCell ref="I18:I19"/>
    <mergeCell ref="K18:L19"/>
    <mergeCell ref="A23:B24"/>
    <mergeCell ref="I23:I24"/>
    <mergeCell ref="K23:L24"/>
    <mergeCell ref="A25:B26"/>
    <mergeCell ref="K25:L26"/>
    <mergeCell ref="I26:I27"/>
    <mergeCell ref="A20:B21"/>
    <mergeCell ref="K20:L21"/>
    <mergeCell ref="I21:I22"/>
    <mergeCell ref="S31:S32"/>
    <mergeCell ref="A32:B32"/>
    <mergeCell ref="K32:L32"/>
    <mergeCell ref="S26:S27"/>
    <mergeCell ref="A27:B27"/>
    <mergeCell ref="K27:L27"/>
    <mergeCell ref="A28:B29"/>
    <mergeCell ref="I28:I29"/>
    <mergeCell ref="K28:L29"/>
    <mergeCell ref="A33:B34"/>
    <mergeCell ref="I33:I34"/>
    <mergeCell ref="K33:L34"/>
    <mergeCell ref="A35:B36"/>
    <mergeCell ref="K35:L36"/>
    <mergeCell ref="I36:I37"/>
    <mergeCell ref="A30:B31"/>
    <mergeCell ref="K30:L31"/>
    <mergeCell ref="I31:I32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C41:E41"/>
    <mergeCell ref="G41:H41"/>
    <mergeCell ref="M41:O41"/>
    <mergeCell ref="Q41:R41"/>
    <mergeCell ref="B57:C57"/>
    <mergeCell ref="E57:H57"/>
    <mergeCell ref="L57:M57"/>
    <mergeCell ref="O57:R57"/>
    <mergeCell ref="B58:C58"/>
    <mergeCell ref="E58:H58"/>
    <mergeCell ref="L58:M58"/>
    <mergeCell ref="O58:R58"/>
    <mergeCell ref="C47:D47"/>
    <mergeCell ref="J47:K47"/>
    <mergeCell ref="Q47:S47"/>
    <mergeCell ref="A49:S49"/>
    <mergeCell ref="A50:S50"/>
    <mergeCell ref="A52:S52"/>
    <mergeCell ref="V66:AA66"/>
    <mergeCell ref="C69:D69"/>
    <mergeCell ref="F69:H69"/>
    <mergeCell ref="I96:L96"/>
    <mergeCell ref="M96:N96"/>
    <mergeCell ref="I97:L97"/>
    <mergeCell ref="M97:N97"/>
    <mergeCell ref="A61:S61"/>
    <mergeCell ref="A62:S62"/>
    <mergeCell ref="A64:S64"/>
    <mergeCell ref="A65:S65"/>
    <mergeCell ref="A66:B66"/>
    <mergeCell ref="C66:H66"/>
    <mergeCell ref="I101:L101"/>
    <mergeCell ref="M101:N101"/>
    <mergeCell ref="I102:L102"/>
    <mergeCell ref="M102:N102"/>
    <mergeCell ref="I103:L103"/>
    <mergeCell ref="M103:N103"/>
    <mergeCell ref="I98:L98"/>
    <mergeCell ref="M98:N98"/>
    <mergeCell ref="I99:L99"/>
    <mergeCell ref="M99:N99"/>
    <mergeCell ref="I100:L100"/>
    <mergeCell ref="M100:N100"/>
    <mergeCell ref="I107:L107"/>
    <mergeCell ref="M107:N107"/>
    <mergeCell ref="I108:L108"/>
    <mergeCell ref="M108:N108"/>
    <mergeCell ref="I109:L109"/>
    <mergeCell ref="M109:N109"/>
    <mergeCell ref="I104:L104"/>
    <mergeCell ref="M104:N104"/>
    <mergeCell ref="I105:L105"/>
    <mergeCell ref="M105:N105"/>
    <mergeCell ref="I106:L106"/>
    <mergeCell ref="M106:N106"/>
    <mergeCell ref="I113:L113"/>
    <mergeCell ref="M113:N113"/>
    <mergeCell ref="I114:L114"/>
    <mergeCell ref="M114:N114"/>
    <mergeCell ref="I115:L115"/>
    <mergeCell ref="M115:N115"/>
    <mergeCell ref="I110:L110"/>
    <mergeCell ref="M110:N110"/>
    <mergeCell ref="I111:L111"/>
    <mergeCell ref="M111:N111"/>
    <mergeCell ref="I112:L112"/>
    <mergeCell ref="M112:N112"/>
    <mergeCell ref="I119:L119"/>
    <mergeCell ref="M119:N119"/>
    <mergeCell ref="I120:L120"/>
    <mergeCell ref="M120:N120"/>
    <mergeCell ref="I121:L121"/>
    <mergeCell ref="M121:N121"/>
    <mergeCell ref="I116:L116"/>
    <mergeCell ref="M116:N116"/>
    <mergeCell ref="I117:L117"/>
    <mergeCell ref="M117:N117"/>
    <mergeCell ref="I118:L118"/>
    <mergeCell ref="M118:N118"/>
    <mergeCell ref="I125:L125"/>
    <mergeCell ref="M125:N125"/>
    <mergeCell ref="I126:L126"/>
    <mergeCell ref="M126:N126"/>
    <mergeCell ref="I127:L127"/>
    <mergeCell ref="M127:N127"/>
    <mergeCell ref="I122:L122"/>
    <mergeCell ref="M122:N122"/>
    <mergeCell ref="I123:L123"/>
    <mergeCell ref="M123:N123"/>
    <mergeCell ref="I124:L124"/>
    <mergeCell ref="M124:N124"/>
    <mergeCell ref="I131:L131"/>
    <mergeCell ref="M131:N131"/>
    <mergeCell ref="I132:L132"/>
    <mergeCell ref="M132:N132"/>
    <mergeCell ref="I133:L133"/>
    <mergeCell ref="M133:N133"/>
    <mergeCell ref="I128:L128"/>
    <mergeCell ref="M128:N128"/>
    <mergeCell ref="I129:L129"/>
    <mergeCell ref="M129:N129"/>
    <mergeCell ref="I130:L130"/>
    <mergeCell ref="M130:N130"/>
    <mergeCell ref="I137:L137"/>
    <mergeCell ref="M137:N137"/>
    <mergeCell ref="I138:L138"/>
    <mergeCell ref="M138:N138"/>
    <mergeCell ref="I139:L139"/>
    <mergeCell ref="M139:N139"/>
    <mergeCell ref="I134:L134"/>
    <mergeCell ref="M134:N134"/>
    <mergeCell ref="I135:L135"/>
    <mergeCell ref="M135:N135"/>
    <mergeCell ref="I136:L136"/>
    <mergeCell ref="M136:N136"/>
    <mergeCell ref="I143:L143"/>
    <mergeCell ref="M143:N143"/>
    <mergeCell ref="I144:L144"/>
    <mergeCell ref="M144:N144"/>
    <mergeCell ref="I145:L145"/>
    <mergeCell ref="M145:N145"/>
    <mergeCell ref="I140:L140"/>
    <mergeCell ref="M140:N140"/>
    <mergeCell ref="I141:L141"/>
    <mergeCell ref="M141:N141"/>
    <mergeCell ref="I142:L142"/>
    <mergeCell ref="M142:N142"/>
    <mergeCell ref="I149:L149"/>
    <mergeCell ref="M149:N149"/>
    <mergeCell ref="I150:L150"/>
    <mergeCell ref="M150:N150"/>
    <mergeCell ref="I151:L151"/>
    <mergeCell ref="M151:N151"/>
    <mergeCell ref="I146:L146"/>
    <mergeCell ref="M146:N146"/>
    <mergeCell ref="I147:L147"/>
    <mergeCell ref="M147:N147"/>
    <mergeCell ref="I148:L148"/>
    <mergeCell ref="M148:N148"/>
    <mergeCell ref="I155:L155"/>
    <mergeCell ref="M155:N155"/>
    <mergeCell ref="I156:L156"/>
    <mergeCell ref="M156:N156"/>
    <mergeCell ref="I157:L157"/>
    <mergeCell ref="M157:N157"/>
    <mergeCell ref="I152:L152"/>
    <mergeCell ref="M152:N152"/>
    <mergeCell ref="I153:L153"/>
    <mergeCell ref="M153:N153"/>
    <mergeCell ref="I154:L154"/>
    <mergeCell ref="M154:N154"/>
  </mergeCells>
  <conditionalFormatting sqref="O58:R58">
    <cfRule type="containsErrors" dxfId="122" priority="42" stopIfTrue="1">
      <formula>ISERROR(O58)</formula>
    </cfRule>
    <cfRule type="containsErrors" priority="43" stopIfTrue="1">
      <formula>ISERROR(O58)</formula>
    </cfRule>
  </conditionalFormatting>
  <conditionalFormatting sqref="A37:B37">
    <cfRule type="expression" dxfId="121" priority="40" stopIfTrue="1">
      <formula>$A$37=$I$58</formula>
    </cfRule>
    <cfRule type="expression" dxfId="120" priority="41" stopIfTrue="1">
      <formula>$A$37=$I$57</formula>
    </cfRule>
  </conditionalFormatting>
  <conditionalFormatting sqref="K37:L37">
    <cfRule type="expression" dxfId="119" priority="38" stopIfTrue="1">
      <formula>$K$37=$S$58</formula>
    </cfRule>
    <cfRule type="expression" dxfId="118" priority="39" stopIfTrue="1">
      <formula>$K$37=$S$57</formula>
    </cfRule>
  </conditionalFormatting>
  <conditionalFormatting sqref="I8:I9">
    <cfRule type="expression" dxfId="117" priority="37" stopIfTrue="1">
      <formula>$N$8=0</formula>
    </cfRule>
  </conditionalFormatting>
  <conditionalFormatting sqref="Y96:Y122 X70:X122 Y94 Y86:Y87 Y77:Y78">
    <cfRule type="cellIs" dxfId="116" priority="36" stopIfTrue="1" operator="equal">
      <formula>"žž"</formula>
    </cfRule>
  </conditionalFormatting>
  <conditionalFormatting sqref="A57">
    <cfRule type="expression" dxfId="115" priority="34" stopIfTrue="1">
      <formula>$A$57&gt;0</formula>
    </cfRule>
    <cfRule type="expression" dxfId="114" priority="35" stopIfTrue="1">
      <formula>$I$57&gt;0</formula>
    </cfRule>
  </conditionalFormatting>
  <conditionalFormatting sqref="A58">
    <cfRule type="expression" dxfId="113" priority="32" stopIfTrue="1">
      <formula>$A$58&gt;0</formula>
    </cfRule>
    <cfRule type="expression" dxfId="112" priority="33" stopIfTrue="1">
      <formula>$I$58&gt;0</formula>
    </cfRule>
  </conditionalFormatting>
  <conditionalFormatting sqref="K57">
    <cfRule type="expression" dxfId="111" priority="30" stopIfTrue="1">
      <formula>$K$57&gt;0</formula>
    </cfRule>
    <cfRule type="expression" dxfId="110" priority="31" stopIfTrue="1">
      <formula>$S$57&gt;0</formula>
    </cfRule>
  </conditionalFormatting>
  <conditionalFormatting sqref="K58">
    <cfRule type="expression" dxfId="109" priority="28" stopIfTrue="1">
      <formula>$K$58&gt;0</formula>
    </cfRule>
    <cfRule type="expression" dxfId="108" priority="29" stopIfTrue="1">
      <formula>$S$58&gt;0</formula>
    </cfRule>
  </conditionalFormatting>
  <conditionalFormatting sqref="I13:I14">
    <cfRule type="expression" dxfId="107" priority="27" stopIfTrue="1">
      <formula>$N$13=0</formula>
    </cfRule>
  </conditionalFormatting>
  <conditionalFormatting sqref="I18:I19">
    <cfRule type="expression" dxfId="106" priority="26" stopIfTrue="1">
      <formula>$N$18=0</formula>
    </cfRule>
  </conditionalFormatting>
  <conditionalFormatting sqref="I23:I24">
    <cfRule type="expression" dxfId="105" priority="25" stopIfTrue="1">
      <formula>$N$23=0</formula>
    </cfRule>
  </conditionalFormatting>
  <conditionalFormatting sqref="I28:I29">
    <cfRule type="expression" dxfId="104" priority="24" stopIfTrue="1">
      <formula>$N$28=0</formula>
    </cfRule>
  </conditionalFormatting>
  <conditionalFormatting sqref="I33:I34">
    <cfRule type="expression" dxfId="103" priority="23" stopIfTrue="1">
      <formula>$N$33=0</formula>
    </cfRule>
  </conditionalFormatting>
  <conditionalFormatting sqref="A32:B32">
    <cfRule type="expression" dxfId="102" priority="21" stopIfTrue="1">
      <formula>$A$32=$I$58</formula>
    </cfRule>
    <cfRule type="expression" dxfId="101" priority="22" stopIfTrue="1">
      <formula>$A$32=$I$57</formula>
    </cfRule>
  </conditionalFormatting>
  <conditionalFormatting sqref="K32:L32">
    <cfRule type="expression" dxfId="100" priority="19" stopIfTrue="1">
      <formula>$K$32=$S$58</formula>
    </cfRule>
    <cfRule type="expression" dxfId="99" priority="20" stopIfTrue="1">
      <formula>$K$32=$S$57</formula>
    </cfRule>
  </conditionalFormatting>
  <conditionalFormatting sqref="A27:B27">
    <cfRule type="expression" dxfId="98" priority="17" stopIfTrue="1">
      <formula>$A$27=$I$58</formula>
    </cfRule>
    <cfRule type="expression" dxfId="97" priority="18" stopIfTrue="1">
      <formula>$A$27=$I$57</formula>
    </cfRule>
  </conditionalFormatting>
  <conditionalFormatting sqref="K27:L27">
    <cfRule type="expression" dxfId="96" priority="15" stopIfTrue="1">
      <formula>$K$27=$S$58</formula>
    </cfRule>
    <cfRule type="expression" dxfId="95" priority="16" stopIfTrue="1">
      <formula>$K$27=$S$57</formula>
    </cfRule>
  </conditionalFormatting>
  <conditionalFormatting sqref="A22:B22">
    <cfRule type="expression" dxfId="94" priority="13" stopIfTrue="1">
      <formula>$A$22=$I$58</formula>
    </cfRule>
    <cfRule type="expression" dxfId="93" priority="14" stopIfTrue="1">
      <formula>$A$22=$I$57</formula>
    </cfRule>
  </conditionalFormatting>
  <conditionalFormatting sqref="K22:L22">
    <cfRule type="expression" dxfId="92" priority="11" stopIfTrue="1">
      <formula>$K$22=$S$58</formula>
    </cfRule>
    <cfRule type="expression" dxfId="91" priority="12" stopIfTrue="1">
      <formula>$K$22=$S$57</formula>
    </cfRule>
  </conditionalFormatting>
  <conditionalFormatting sqref="A17:B17">
    <cfRule type="expression" dxfId="90" priority="7">
      <formula>$A$17=$I$58</formula>
    </cfRule>
    <cfRule type="expression" dxfId="89" priority="8">
      <formula>$A$17=$I$57</formula>
    </cfRule>
    <cfRule type="expression" dxfId="88" priority="9" stopIfTrue="1">
      <formula>$A$17=$I$58</formula>
    </cfRule>
    <cfRule type="expression" dxfId="87" priority="10" stopIfTrue="1">
      <formula>$A$17=$I$57</formula>
    </cfRule>
  </conditionalFormatting>
  <conditionalFormatting sqref="K17:L17">
    <cfRule type="expression" dxfId="86" priority="5" stopIfTrue="1">
      <formula>$K$17=$S$58</formula>
    </cfRule>
    <cfRule type="expression" dxfId="85" priority="6" stopIfTrue="1">
      <formula>$K$17=$S$57</formula>
    </cfRule>
  </conditionalFormatting>
  <conditionalFormatting sqref="A12:B12">
    <cfRule type="expression" dxfId="84" priority="3" stopIfTrue="1">
      <formula>$A$12=$I$58</formula>
    </cfRule>
    <cfRule type="expression" dxfId="83" priority="4" stopIfTrue="1">
      <formula>$A$12=$I$57</formula>
    </cfRule>
  </conditionalFormatting>
  <conditionalFormatting sqref="K12:L12">
    <cfRule type="expression" dxfId="82" priority="1" stopIfTrue="1">
      <formula>$K$12=$S$58</formula>
    </cfRule>
    <cfRule type="expression" dxfId="81" priority="2" stopIfTrue="1">
      <formula>$K$12=$S$57</formula>
    </cfRule>
  </conditionalFormatting>
  <dataValidations count="7">
    <dataValidation type="list" showErrorMessage="1" prompt="Vyber dráhu" sqref="L1:N1">
      <formula1>$O$69:$O$91</formula1>
    </dataValidation>
    <dataValidation type="list" showInputMessage="1" showErrorMessage="1" sqref="L3:S3 B3:I3">
      <formula1>$L$69:$L$85</formula1>
    </dataValidation>
    <dataValidation type="list" allowBlank="1" showErrorMessage="1" prompt="Vyber čas zahájení" sqref="C46:D46">
      <formula1>$K$69:$K$95</formula1>
    </dataValidation>
    <dataValidation type="list" allowBlank="1" showErrorMessage="1" prompt="Vyber čas ukončení" sqref="C47:D47">
      <formula1>$K$69:$K$95</formula1>
    </dataValidation>
    <dataValidation type="list" allowBlank="1" showInputMessage="1" showErrorMessage="1" sqref="C41:E41 M41:O41">
      <formula1>$C$70:$C$86</formula1>
    </dataValidation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S66"/>
  <sheetViews>
    <sheetView showGridLines="0" showRowColHeaders="0" workbookViewId="0">
      <selection activeCell="Q1" sqref="Q1:S1"/>
    </sheetView>
  </sheetViews>
  <sheetFormatPr defaultRowHeight="12.75"/>
  <cols>
    <col min="1" max="1" width="10.7109375" style="1" customWidth="1"/>
    <col min="2" max="2" width="15.7109375" style="1" customWidth="1"/>
    <col min="3" max="3" width="5.7109375" style="1" customWidth="1"/>
    <col min="4" max="5" width="6.7109375" style="1" customWidth="1"/>
    <col min="6" max="6" width="4.7109375" style="1" customWidth="1"/>
    <col min="7" max="7" width="6.7109375" style="1" customWidth="1"/>
    <col min="8" max="8" width="6.28515625" style="1" customWidth="1"/>
    <col min="9" max="9" width="6.7109375" style="1" customWidth="1"/>
    <col min="10" max="10" width="1.7109375" style="1" customWidth="1"/>
    <col min="11" max="11" width="10.7109375" style="1" customWidth="1"/>
    <col min="12" max="12" width="15.7109375" style="1" customWidth="1"/>
    <col min="13" max="13" width="5.7109375" style="1" customWidth="1"/>
    <col min="14" max="15" width="6.7109375" style="1" customWidth="1"/>
    <col min="16" max="16" width="4.7109375" style="1" customWidth="1"/>
    <col min="17" max="17" width="6.7109375" style="1" customWidth="1"/>
    <col min="18" max="18" width="6.28515625" style="1" customWidth="1"/>
    <col min="19" max="19" width="6.7109375" style="1" customWidth="1"/>
    <col min="20" max="16384" width="9.140625" style="1"/>
  </cols>
  <sheetData>
    <row r="1" spans="1:19" ht="26.25">
      <c r="B1" s="516" t="s">
        <v>169</v>
      </c>
      <c r="C1" s="516"/>
      <c r="D1" s="461" t="s">
        <v>1</v>
      </c>
      <c r="E1" s="461"/>
      <c r="F1" s="461"/>
      <c r="G1" s="461"/>
      <c r="H1" s="461"/>
      <c r="I1" s="461"/>
      <c r="K1" s="59" t="s">
        <v>170</v>
      </c>
      <c r="L1" s="518" t="s">
        <v>242</v>
      </c>
      <c r="M1" s="518"/>
      <c r="N1" s="518"/>
      <c r="O1" s="463" t="s">
        <v>172</v>
      </c>
      <c r="P1" s="463"/>
      <c r="Q1" s="519">
        <v>42999</v>
      </c>
      <c r="R1" s="520"/>
      <c r="S1" s="520"/>
    </row>
    <row r="2" spans="1:19" ht="6" customHeight="1" thickBot="1">
      <c r="B2" s="517"/>
      <c r="C2" s="517"/>
    </row>
    <row r="3" spans="1:19" ht="20.100000000000001" customHeight="1" thickBot="1">
      <c r="A3" s="207" t="s">
        <v>5</v>
      </c>
      <c r="B3" s="521" t="s">
        <v>243</v>
      </c>
      <c r="C3" s="522"/>
      <c r="D3" s="522"/>
      <c r="E3" s="522"/>
      <c r="F3" s="522"/>
      <c r="G3" s="522"/>
      <c r="H3" s="522"/>
      <c r="I3" s="523"/>
      <c r="K3" s="207" t="s">
        <v>7</v>
      </c>
      <c r="L3" s="521" t="s">
        <v>244</v>
      </c>
      <c r="M3" s="522"/>
      <c r="N3" s="522"/>
      <c r="O3" s="522"/>
      <c r="P3" s="522"/>
      <c r="Q3" s="522"/>
      <c r="R3" s="522"/>
      <c r="S3" s="523"/>
    </row>
    <row r="4" spans="1:19" ht="5.0999999999999996" customHeight="1" thickBot="1"/>
    <row r="5" spans="1:19" ht="12.95" customHeight="1">
      <c r="A5" s="512" t="s">
        <v>9</v>
      </c>
      <c r="B5" s="513"/>
      <c r="C5" s="514" t="s">
        <v>10</v>
      </c>
      <c r="D5" s="505" t="s">
        <v>11</v>
      </c>
      <c r="E5" s="506"/>
      <c r="F5" s="506"/>
      <c r="G5" s="507"/>
      <c r="H5" s="508" t="s">
        <v>13</v>
      </c>
      <c r="I5" s="509"/>
      <c r="K5" s="512" t="s">
        <v>9</v>
      </c>
      <c r="L5" s="513"/>
      <c r="M5" s="514" t="s">
        <v>10</v>
      </c>
      <c r="N5" s="505" t="s">
        <v>11</v>
      </c>
      <c r="O5" s="506"/>
      <c r="P5" s="506"/>
      <c r="Q5" s="507"/>
      <c r="R5" s="508" t="s">
        <v>13</v>
      </c>
      <c r="S5" s="509"/>
    </row>
    <row r="6" spans="1:19" ht="12.95" customHeight="1" thickBot="1">
      <c r="A6" s="510" t="s">
        <v>14</v>
      </c>
      <c r="B6" s="511"/>
      <c r="C6" s="515"/>
      <c r="D6" s="208" t="s">
        <v>15</v>
      </c>
      <c r="E6" s="209" t="s">
        <v>16</v>
      </c>
      <c r="F6" s="209" t="s">
        <v>17</v>
      </c>
      <c r="G6" s="210" t="s">
        <v>18</v>
      </c>
      <c r="H6" s="211" t="s">
        <v>12</v>
      </c>
      <c r="I6" s="212" t="s">
        <v>20</v>
      </c>
      <c r="K6" s="510" t="s">
        <v>14</v>
      </c>
      <c r="L6" s="511"/>
      <c r="M6" s="515"/>
      <c r="N6" s="208" t="s">
        <v>15</v>
      </c>
      <c r="O6" s="209" t="s">
        <v>16</v>
      </c>
      <c r="P6" s="209" t="s">
        <v>17</v>
      </c>
      <c r="Q6" s="210" t="s">
        <v>18</v>
      </c>
      <c r="R6" s="211" t="s">
        <v>12</v>
      </c>
      <c r="S6" s="212" t="s">
        <v>20</v>
      </c>
    </row>
    <row r="7" spans="1:19" ht="5.0999999999999996" customHeight="1" thickBot="1">
      <c r="A7" s="12"/>
      <c r="B7" s="12"/>
      <c r="K7" s="12"/>
      <c r="L7" s="12"/>
    </row>
    <row r="8" spans="1:19" ht="12.95" customHeight="1">
      <c r="A8" s="493" t="s">
        <v>245</v>
      </c>
      <c r="B8" s="494"/>
      <c r="C8" s="213">
        <v>1</v>
      </c>
      <c r="D8" s="214">
        <v>107</v>
      </c>
      <c r="E8" s="39">
        <v>27</v>
      </c>
      <c r="F8" s="39">
        <v>13</v>
      </c>
      <c r="G8" s="215">
        <f>IF(AND(ISBLANK(D8),ISBLANK(E8)),"",D8+E8)</f>
        <v>134</v>
      </c>
      <c r="H8" s="216">
        <f>IF(OR(ISNUMBER($G8),ISNUMBER($Q8)),(SIGN(N($G8)-N($Q8))+1)/2,"")</f>
        <v>0</v>
      </c>
      <c r="I8" s="19"/>
      <c r="K8" s="493" t="s">
        <v>246</v>
      </c>
      <c r="L8" s="494"/>
      <c r="M8" s="213">
        <v>1</v>
      </c>
      <c r="N8" s="214">
        <v>148</v>
      </c>
      <c r="O8" s="39">
        <v>36</v>
      </c>
      <c r="P8" s="39">
        <v>7</v>
      </c>
      <c r="Q8" s="215">
        <f>IF(AND(ISBLANK(N8),ISBLANK(O8)),"",N8+O8)</f>
        <v>184</v>
      </c>
      <c r="R8" s="216">
        <f>IF(ISNUMBER($H8),1-$H8,"")</f>
        <v>1</v>
      </c>
      <c r="S8" s="19"/>
    </row>
    <row r="9" spans="1:19" ht="12.95" customHeight="1">
      <c r="A9" s="495"/>
      <c r="B9" s="496"/>
      <c r="C9" s="217">
        <v>2</v>
      </c>
      <c r="D9" s="218">
        <v>133</v>
      </c>
      <c r="E9" s="219">
        <v>42</v>
      </c>
      <c r="F9" s="219">
        <v>11</v>
      </c>
      <c r="G9" s="220">
        <f>IF(AND(ISBLANK(D9),ISBLANK(E9)),"",D9+E9)</f>
        <v>175</v>
      </c>
      <c r="H9" s="221">
        <f>IF(OR(ISNUMBER($G9),ISNUMBER($Q9)),(SIGN(N($G9)-N($Q9))+1)/2,"")</f>
        <v>0</v>
      </c>
      <c r="I9" s="19"/>
      <c r="K9" s="495"/>
      <c r="L9" s="496"/>
      <c r="M9" s="217">
        <v>2</v>
      </c>
      <c r="N9" s="218">
        <v>142</v>
      </c>
      <c r="O9" s="219">
        <v>62</v>
      </c>
      <c r="P9" s="219">
        <v>5</v>
      </c>
      <c r="Q9" s="220">
        <f>IF(AND(ISBLANK(N9),ISBLANK(O9)),"",N9+O9)</f>
        <v>204</v>
      </c>
      <c r="R9" s="221">
        <f>IF(ISNUMBER($H9),1-$H9,"")</f>
        <v>1</v>
      </c>
      <c r="S9" s="19"/>
    </row>
    <row r="10" spans="1:19" ht="12.95" customHeight="1" thickBot="1">
      <c r="A10" s="497" t="s">
        <v>247</v>
      </c>
      <c r="B10" s="498"/>
      <c r="C10" s="217">
        <v>3</v>
      </c>
      <c r="D10" s="218"/>
      <c r="E10" s="219"/>
      <c r="F10" s="219"/>
      <c r="G10" s="220" t="str">
        <f>IF(AND(ISBLANK(D10),ISBLANK(E10)),"",D10+E10)</f>
        <v/>
      </c>
      <c r="H10" s="221" t="str">
        <f>IF(OR(ISNUMBER($G10),ISNUMBER($Q10)),(SIGN(N($G10)-N($Q10))+1)/2,"")</f>
        <v/>
      </c>
      <c r="I10" s="19"/>
      <c r="K10" s="497" t="s">
        <v>248</v>
      </c>
      <c r="L10" s="498"/>
      <c r="M10" s="217">
        <v>3</v>
      </c>
      <c r="N10" s="218"/>
      <c r="O10" s="219"/>
      <c r="P10" s="219"/>
      <c r="Q10" s="220" t="str">
        <f>IF(AND(ISBLANK(N10),ISBLANK(O10)),"",N10+O10)</f>
        <v/>
      </c>
      <c r="R10" s="221" t="str">
        <f>IF(ISNUMBER($H10),1-$H10,"")</f>
        <v/>
      </c>
      <c r="S10" s="19"/>
    </row>
    <row r="11" spans="1:19" ht="12.95" customHeight="1">
      <c r="A11" s="499"/>
      <c r="B11" s="500"/>
      <c r="C11" s="222">
        <v>4</v>
      </c>
      <c r="D11" s="223"/>
      <c r="E11" s="22"/>
      <c r="F11" s="22"/>
      <c r="G11" s="224" t="str">
        <f>IF(AND(ISBLANK(D11),ISBLANK(E11)),"",D11+E11)</f>
        <v/>
      </c>
      <c r="H11" s="225" t="str">
        <f>IF(OR(ISNUMBER($G11),ISNUMBER($Q11)),(SIGN(N($G11)-N($Q11))+1)/2,"")</f>
        <v/>
      </c>
      <c r="I11" s="501">
        <f>IF(ISNUMBER(H12),(SIGN(1000*($H12-$R12)+$G12-$Q12)+1)/2,"")</f>
        <v>0</v>
      </c>
      <c r="K11" s="499"/>
      <c r="L11" s="500"/>
      <c r="M11" s="222">
        <v>4</v>
      </c>
      <c r="N11" s="223"/>
      <c r="O11" s="22"/>
      <c r="P11" s="22"/>
      <c r="Q11" s="224" t="str">
        <f>IF(AND(ISBLANK(N11),ISBLANK(O11)),"",N11+O11)</f>
        <v/>
      </c>
      <c r="R11" s="225" t="str">
        <f>IF(ISNUMBER($H11),1-$H11,"")</f>
        <v/>
      </c>
      <c r="S11" s="501">
        <f>IF(ISNUMBER($I11),1-$I11,"")</f>
        <v>1</v>
      </c>
    </row>
    <row r="12" spans="1:19" ht="15.95" customHeight="1" thickBot="1">
      <c r="A12" s="503">
        <v>19205</v>
      </c>
      <c r="B12" s="504"/>
      <c r="C12" s="226" t="s">
        <v>18</v>
      </c>
      <c r="D12" s="227">
        <f>IF(ISNUMBER($G12),SUM(D8:D11),"")</f>
        <v>240</v>
      </c>
      <c r="E12" s="228">
        <f>IF(ISNUMBER($G12),SUM(E8:E11),"")</f>
        <v>69</v>
      </c>
      <c r="F12" s="228">
        <f>IF(ISNUMBER($G12),SUM(F8:F11),"")</f>
        <v>24</v>
      </c>
      <c r="G12" s="229">
        <f>IF(SUM($G8:$G11)+SUM($Q8:$Q11)&gt;0,SUM(G8:G11),"")</f>
        <v>309</v>
      </c>
      <c r="H12" s="227">
        <f>IF(ISNUMBER($G12),SUM(H8:H11),"")</f>
        <v>0</v>
      </c>
      <c r="I12" s="502"/>
      <c r="K12" s="503">
        <v>1163</v>
      </c>
      <c r="L12" s="504"/>
      <c r="M12" s="226" t="s">
        <v>18</v>
      </c>
      <c r="N12" s="227">
        <f>IF(ISNUMBER($G12),SUM(N8:N11),"")</f>
        <v>290</v>
      </c>
      <c r="O12" s="228">
        <f>IF(ISNUMBER($G12),SUM(O8:O11),"")</f>
        <v>98</v>
      </c>
      <c r="P12" s="228">
        <f>IF(ISNUMBER($G12),SUM(P8:P11),"")</f>
        <v>12</v>
      </c>
      <c r="Q12" s="229">
        <f>IF(SUM($G8:$G11)+SUM($Q8:$Q11)&gt;0,SUM(Q8:Q11),"")</f>
        <v>388</v>
      </c>
      <c r="R12" s="227">
        <f>IF(ISNUMBER($G12),SUM(R8:R11),"")</f>
        <v>2</v>
      </c>
      <c r="S12" s="502"/>
    </row>
    <row r="13" spans="1:19" ht="12.95" customHeight="1">
      <c r="A13" s="493" t="s">
        <v>249</v>
      </c>
      <c r="B13" s="494"/>
      <c r="C13" s="213">
        <v>1</v>
      </c>
      <c r="D13" s="214">
        <v>134</v>
      </c>
      <c r="E13" s="39">
        <v>31</v>
      </c>
      <c r="F13" s="39">
        <v>13</v>
      </c>
      <c r="G13" s="215">
        <f>IF(AND(ISBLANK(D13),ISBLANK(E13)),"",D13+E13)</f>
        <v>165</v>
      </c>
      <c r="H13" s="216">
        <f>IF(OR(ISNUMBER($G13),ISNUMBER($Q13)),(SIGN(N($G13)-N($Q13))+1)/2,"")</f>
        <v>0</v>
      </c>
      <c r="I13" s="19"/>
      <c r="K13" s="493" t="s">
        <v>250</v>
      </c>
      <c r="L13" s="494"/>
      <c r="M13" s="213">
        <v>1</v>
      </c>
      <c r="N13" s="214">
        <v>143</v>
      </c>
      <c r="O13" s="39">
        <v>44</v>
      </c>
      <c r="P13" s="39">
        <v>6</v>
      </c>
      <c r="Q13" s="215">
        <f>IF(AND(ISBLANK(N13),ISBLANK(O13)),"",N13+O13)</f>
        <v>187</v>
      </c>
      <c r="R13" s="216">
        <f>IF(ISNUMBER($H13),1-$H13,"")</f>
        <v>1</v>
      </c>
      <c r="S13" s="19"/>
    </row>
    <row r="14" spans="1:19" ht="12.95" customHeight="1">
      <c r="A14" s="495"/>
      <c r="B14" s="496"/>
      <c r="C14" s="217">
        <v>2</v>
      </c>
      <c r="D14" s="218">
        <v>136</v>
      </c>
      <c r="E14" s="219">
        <v>44</v>
      </c>
      <c r="F14" s="219">
        <v>5</v>
      </c>
      <c r="G14" s="220">
        <f>IF(AND(ISBLANK(D14),ISBLANK(E14)),"",D14+E14)</f>
        <v>180</v>
      </c>
      <c r="H14" s="221">
        <f>IF(OR(ISNUMBER($G14),ISNUMBER($Q14)),(SIGN(N($G14)-N($Q14))+1)/2,"")</f>
        <v>0</v>
      </c>
      <c r="I14" s="19"/>
      <c r="K14" s="495"/>
      <c r="L14" s="496"/>
      <c r="M14" s="217">
        <v>2</v>
      </c>
      <c r="N14" s="218">
        <v>136</v>
      </c>
      <c r="O14" s="219">
        <v>71</v>
      </c>
      <c r="P14" s="219">
        <v>0</v>
      </c>
      <c r="Q14" s="220">
        <f>IF(AND(ISBLANK(N14),ISBLANK(O14)),"",N14+O14)</f>
        <v>207</v>
      </c>
      <c r="R14" s="221">
        <f>IF(ISNUMBER($H14),1-$H14,"")</f>
        <v>1</v>
      </c>
      <c r="S14" s="19"/>
    </row>
    <row r="15" spans="1:19" ht="12.95" customHeight="1" thickBot="1">
      <c r="A15" s="497" t="s">
        <v>251</v>
      </c>
      <c r="B15" s="498"/>
      <c r="C15" s="217">
        <v>3</v>
      </c>
      <c r="D15" s="218"/>
      <c r="E15" s="219"/>
      <c r="F15" s="219"/>
      <c r="G15" s="220" t="str">
        <f>IF(AND(ISBLANK(D15),ISBLANK(E15)),"",D15+E15)</f>
        <v/>
      </c>
      <c r="H15" s="221" t="str">
        <f>IF(OR(ISNUMBER($G15),ISNUMBER($Q15)),(SIGN(N($G15)-N($Q15))+1)/2,"")</f>
        <v/>
      </c>
      <c r="I15" s="19"/>
      <c r="K15" s="497" t="s">
        <v>197</v>
      </c>
      <c r="L15" s="498"/>
      <c r="M15" s="217">
        <v>3</v>
      </c>
      <c r="N15" s="218"/>
      <c r="O15" s="219"/>
      <c r="P15" s="219"/>
      <c r="Q15" s="220" t="str">
        <f>IF(AND(ISBLANK(N15),ISBLANK(O15)),"",N15+O15)</f>
        <v/>
      </c>
      <c r="R15" s="221" t="str">
        <f>IF(ISNUMBER($H15),1-$H15,"")</f>
        <v/>
      </c>
      <c r="S15" s="19"/>
    </row>
    <row r="16" spans="1:19" ht="12.95" customHeight="1">
      <c r="A16" s="499"/>
      <c r="B16" s="500"/>
      <c r="C16" s="222">
        <v>4</v>
      </c>
      <c r="D16" s="223"/>
      <c r="E16" s="22"/>
      <c r="F16" s="22"/>
      <c r="G16" s="224" t="str">
        <f>IF(AND(ISBLANK(D16),ISBLANK(E16)),"",D16+E16)</f>
        <v/>
      </c>
      <c r="H16" s="225" t="str">
        <f>IF(OR(ISNUMBER($G16),ISNUMBER($Q16)),(SIGN(N($G16)-N($Q16))+1)/2,"")</f>
        <v/>
      </c>
      <c r="I16" s="501">
        <f>IF(ISNUMBER(H17),(SIGN(1000*($H17-$R17)+$G17-$Q17)+1)/2,"")</f>
        <v>0</v>
      </c>
      <c r="K16" s="499"/>
      <c r="L16" s="500"/>
      <c r="M16" s="222">
        <v>4</v>
      </c>
      <c r="N16" s="223"/>
      <c r="O16" s="22"/>
      <c r="P16" s="22"/>
      <c r="Q16" s="224" t="str">
        <f>IF(AND(ISBLANK(N16),ISBLANK(O16)),"",N16+O16)</f>
        <v/>
      </c>
      <c r="R16" s="225" t="str">
        <f>IF(ISNUMBER($H16),1-$H16,"")</f>
        <v/>
      </c>
      <c r="S16" s="501">
        <f>IF(ISNUMBER($I16),1-$I16,"")</f>
        <v>1</v>
      </c>
    </row>
    <row r="17" spans="1:19" ht="15.95" customHeight="1" thickBot="1">
      <c r="A17" s="503">
        <v>15375</v>
      </c>
      <c r="B17" s="504"/>
      <c r="C17" s="226" t="s">
        <v>18</v>
      </c>
      <c r="D17" s="227">
        <f>IF(ISNUMBER($G17),SUM(D13:D16),"")</f>
        <v>270</v>
      </c>
      <c r="E17" s="228">
        <f>IF(ISNUMBER($G17),SUM(E13:E16),"")</f>
        <v>75</v>
      </c>
      <c r="F17" s="228">
        <f>IF(ISNUMBER($G17),SUM(F13:F16),"")</f>
        <v>18</v>
      </c>
      <c r="G17" s="229">
        <f>IF(SUM($G13:$G16)+SUM($Q13:$Q16)&gt;0,SUM(G13:G16),"")</f>
        <v>345</v>
      </c>
      <c r="H17" s="227">
        <f>IF(ISNUMBER($G17),SUM(H13:H16),"")</f>
        <v>0</v>
      </c>
      <c r="I17" s="502"/>
      <c r="K17" s="503">
        <v>1413</v>
      </c>
      <c r="L17" s="504"/>
      <c r="M17" s="226" t="s">
        <v>18</v>
      </c>
      <c r="N17" s="227">
        <f>IF(ISNUMBER($G17),SUM(N13:N16),"")</f>
        <v>279</v>
      </c>
      <c r="O17" s="228">
        <f>IF(ISNUMBER($G17),SUM(O13:O16),"")</f>
        <v>115</v>
      </c>
      <c r="P17" s="228">
        <f>IF(ISNUMBER($G17),SUM(P13:P16),"")</f>
        <v>6</v>
      </c>
      <c r="Q17" s="229">
        <f>IF(SUM($G13:$G16)+SUM($Q13:$Q16)&gt;0,SUM(Q13:Q16),"")</f>
        <v>394</v>
      </c>
      <c r="R17" s="227">
        <f>IF(ISNUMBER($G17),SUM(R13:R16),"")</f>
        <v>2</v>
      </c>
      <c r="S17" s="502"/>
    </row>
    <row r="18" spans="1:19" ht="12.95" customHeight="1">
      <c r="A18" s="493" t="s">
        <v>252</v>
      </c>
      <c r="B18" s="494"/>
      <c r="C18" s="213">
        <v>1</v>
      </c>
      <c r="D18" s="214">
        <v>124</v>
      </c>
      <c r="E18" s="39">
        <v>71</v>
      </c>
      <c r="F18" s="39">
        <v>6</v>
      </c>
      <c r="G18" s="215">
        <f>IF(AND(ISBLANK(D18),ISBLANK(E18)),"",D18+E18)</f>
        <v>195</v>
      </c>
      <c r="H18" s="216">
        <f>IF(OR(ISNUMBER($G18),ISNUMBER($Q18)),(SIGN(N($G18)-N($Q18))+1)/2,"")</f>
        <v>1</v>
      </c>
      <c r="I18" s="19"/>
      <c r="K18" s="493" t="s">
        <v>253</v>
      </c>
      <c r="L18" s="494"/>
      <c r="M18" s="213">
        <v>1</v>
      </c>
      <c r="N18" s="214">
        <v>116</v>
      </c>
      <c r="O18" s="39">
        <v>53</v>
      </c>
      <c r="P18" s="39">
        <v>6</v>
      </c>
      <c r="Q18" s="215">
        <f>IF(AND(ISBLANK(N18),ISBLANK(O18)),"",N18+O18)</f>
        <v>169</v>
      </c>
      <c r="R18" s="216">
        <f>IF(ISNUMBER($H18),1-$H18,"")</f>
        <v>0</v>
      </c>
      <c r="S18" s="19"/>
    </row>
    <row r="19" spans="1:19" ht="12.95" customHeight="1">
      <c r="A19" s="495"/>
      <c r="B19" s="496"/>
      <c r="C19" s="217">
        <v>2</v>
      </c>
      <c r="D19" s="218">
        <v>129</v>
      </c>
      <c r="E19" s="219">
        <v>45</v>
      </c>
      <c r="F19" s="219">
        <v>8</v>
      </c>
      <c r="G19" s="220">
        <f>IF(AND(ISBLANK(D19),ISBLANK(E19)),"",D19+E19)</f>
        <v>174</v>
      </c>
      <c r="H19" s="221">
        <f>IF(OR(ISNUMBER($G19),ISNUMBER($Q19)),(SIGN(N($G19)-N($Q19))+1)/2,"")</f>
        <v>1</v>
      </c>
      <c r="I19" s="19"/>
      <c r="K19" s="495"/>
      <c r="L19" s="496"/>
      <c r="M19" s="217">
        <v>2</v>
      </c>
      <c r="N19" s="218">
        <v>133</v>
      </c>
      <c r="O19" s="219">
        <v>35</v>
      </c>
      <c r="P19" s="219">
        <v>9</v>
      </c>
      <c r="Q19" s="220">
        <f>IF(AND(ISBLANK(N19),ISBLANK(O19)),"",N19+O19)</f>
        <v>168</v>
      </c>
      <c r="R19" s="221">
        <f>IF(ISNUMBER($H19),1-$H19,"")</f>
        <v>0</v>
      </c>
      <c r="S19" s="19"/>
    </row>
    <row r="20" spans="1:19" ht="12.95" customHeight="1" thickBot="1">
      <c r="A20" s="497" t="s">
        <v>239</v>
      </c>
      <c r="B20" s="498"/>
      <c r="C20" s="217">
        <v>3</v>
      </c>
      <c r="D20" s="218"/>
      <c r="E20" s="219"/>
      <c r="F20" s="219"/>
      <c r="G20" s="220" t="str">
        <f>IF(AND(ISBLANK(D20),ISBLANK(E20)),"",D20+E20)</f>
        <v/>
      </c>
      <c r="H20" s="221" t="str">
        <f>IF(OR(ISNUMBER($G20),ISNUMBER($Q20)),(SIGN(N($G20)-N($Q20))+1)/2,"")</f>
        <v/>
      </c>
      <c r="I20" s="19"/>
      <c r="K20" s="497" t="s">
        <v>254</v>
      </c>
      <c r="L20" s="498"/>
      <c r="M20" s="217">
        <v>3</v>
      </c>
      <c r="N20" s="218"/>
      <c r="O20" s="219"/>
      <c r="P20" s="219"/>
      <c r="Q20" s="220" t="str">
        <f>IF(AND(ISBLANK(N20),ISBLANK(O20)),"",N20+O20)</f>
        <v/>
      </c>
      <c r="R20" s="221" t="str">
        <f>IF(ISNUMBER($H20),1-$H20,"")</f>
        <v/>
      </c>
      <c r="S20" s="19"/>
    </row>
    <row r="21" spans="1:19" ht="12.95" customHeight="1">
      <c r="A21" s="499"/>
      <c r="B21" s="500"/>
      <c r="C21" s="222">
        <v>4</v>
      </c>
      <c r="D21" s="223"/>
      <c r="E21" s="22"/>
      <c r="F21" s="22"/>
      <c r="G21" s="224" t="str">
        <f>IF(AND(ISBLANK(D21),ISBLANK(E21)),"",D21+E21)</f>
        <v/>
      </c>
      <c r="H21" s="225" t="str">
        <f>IF(OR(ISNUMBER($G21),ISNUMBER($Q21)),(SIGN(N($G21)-N($Q21))+1)/2,"")</f>
        <v/>
      </c>
      <c r="I21" s="501">
        <f>IF(ISNUMBER(H22),(SIGN(1000*($H22-$R22)+$G22-$Q22)+1)/2,"")</f>
        <v>1</v>
      </c>
      <c r="K21" s="499"/>
      <c r="L21" s="500"/>
      <c r="M21" s="222">
        <v>4</v>
      </c>
      <c r="N21" s="223"/>
      <c r="O21" s="22"/>
      <c r="P21" s="22"/>
      <c r="Q21" s="224" t="str">
        <f>IF(AND(ISBLANK(N21),ISBLANK(O21)),"",N21+O21)</f>
        <v/>
      </c>
      <c r="R21" s="225" t="str">
        <f>IF(ISNUMBER($H21),1-$H21,"")</f>
        <v/>
      </c>
      <c r="S21" s="501">
        <f>IF(ISNUMBER($I21),1-$I21,"")</f>
        <v>0</v>
      </c>
    </row>
    <row r="22" spans="1:19" ht="15.95" customHeight="1" thickBot="1">
      <c r="A22" s="503">
        <v>21902</v>
      </c>
      <c r="B22" s="504"/>
      <c r="C22" s="226" t="s">
        <v>18</v>
      </c>
      <c r="D22" s="227">
        <f>IF(ISNUMBER($G22),SUM(D18:D21),"")</f>
        <v>253</v>
      </c>
      <c r="E22" s="228">
        <f>IF(ISNUMBER($G22),SUM(E18:E21),"")</f>
        <v>116</v>
      </c>
      <c r="F22" s="228">
        <f>IF(ISNUMBER($G22),SUM(F18:F21),"")</f>
        <v>14</v>
      </c>
      <c r="G22" s="229">
        <f>IF(SUM($G18:$G21)+SUM($Q18:$Q21)&gt;0,SUM(G18:G21),"")</f>
        <v>369</v>
      </c>
      <c r="H22" s="227">
        <f>IF(ISNUMBER($G22),SUM(H18:H21),"")</f>
        <v>2</v>
      </c>
      <c r="I22" s="502"/>
      <c r="K22" s="503">
        <v>5052</v>
      </c>
      <c r="L22" s="504"/>
      <c r="M22" s="226" t="s">
        <v>18</v>
      </c>
      <c r="N22" s="227">
        <f>IF(ISNUMBER($G22),SUM(N18:N21),"")</f>
        <v>249</v>
      </c>
      <c r="O22" s="228">
        <f>IF(ISNUMBER($G22),SUM(O18:O21),"")</f>
        <v>88</v>
      </c>
      <c r="P22" s="228">
        <f>IF(ISNUMBER($G22),SUM(P18:P21),"")</f>
        <v>15</v>
      </c>
      <c r="Q22" s="229">
        <f>IF(SUM($G18:$G21)+SUM($Q18:$Q21)&gt;0,SUM(Q18:Q21),"")</f>
        <v>337</v>
      </c>
      <c r="R22" s="227">
        <f>IF(ISNUMBER($G22),SUM(R18:R21),"")</f>
        <v>0</v>
      </c>
      <c r="S22" s="502"/>
    </row>
    <row r="23" spans="1:19" ht="12.95" customHeight="1">
      <c r="A23" s="493" t="s">
        <v>255</v>
      </c>
      <c r="B23" s="494"/>
      <c r="C23" s="213">
        <v>1</v>
      </c>
      <c r="D23" s="214">
        <v>119</v>
      </c>
      <c r="E23" s="39">
        <v>56</v>
      </c>
      <c r="F23" s="39">
        <v>5</v>
      </c>
      <c r="G23" s="215">
        <f>IF(AND(ISBLANK(D23),ISBLANK(E23)),"",D23+E23)</f>
        <v>175</v>
      </c>
      <c r="H23" s="216">
        <f>IF(OR(ISNUMBER($G23),ISNUMBER($Q23)),(SIGN(N($G23)-N($Q23))+1)/2,"")</f>
        <v>0</v>
      </c>
      <c r="I23" s="19"/>
      <c r="K23" s="493" t="s">
        <v>256</v>
      </c>
      <c r="L23" s="494"/>
      <c r="M23" s="213">
        <v>1</v>
      </c>
      <c r="N23" s="214">
        <v>129</v>
      </c>
      <c r="O23" s="39">
        <v>68</v>
      </c>
      <c r="P23" s="39">
        <v>2</v>
      </c>
      <c r="Q23" s="215">
        <f>IF(AND(ISBLANK(N23),ISBLANK(O23)),"",N23+O23)</f>
        <v>197</v>
      </c>
      <c r="R23" s="216">
        <f>IF(ISNUMBER($H23),1-$H23,"")</f>
        <v>1</v>
      </c>
      <c r="S23" s="19"/>
    </row>
    <row r="24" spans="1:19" ht="12.95" customHeight="1">
      <c r="A24" s="495"/>
      <c r="B24" s="496"/>
      <c r="C24" s="217">
        <v>2</v>
      </c>
      <c r="D24" s="218">
        <v>128</v>
      </c>
      <c r="E24" s="219">
        <v>76</v>
      </c>
      <c r="F24" s="219">
        <v>1</v>
      </c>
      <c r="G24" s="220">
        <f>IF(AND(ISBLANK(D24),ISBLANK(E24)),"",D24+E24)</f>
        <v>204</v>
      </c>
      <c r="H24" s="221">
        <f>IF(OR(ISNUMBER($G24),ISNUMBER($Q24)),(SIGN(N($G24)-N($Q24))+1)/2,"")</f>
        <v>1</v>
      </c>
      <c r="I24" s="19"/>
      <c r="K24" s="495"/>
      <c r="L24" s="496"/>
      <c r="M24" s="217">
        <v>2</v>
      </c>
      <c r="N24" s="218">
        <v>131</v>
      </c>
      <c r="O24" s="219">
        <v>61</v>
      </c>
      <c r="P24" s="219">
        <v>5</v>
      </c>
      <c r="Q24" s="220">
        <f>IF(AND(ISBLANK(N24),ISBLANK(O24)),"",N24+O24)</f>
        <v>192</v>
      </c>
      <c r="R24" s="221">
        <f>IF(ISNUMBER($H24),1-$H24,"")</f>
        <v>0</v>
      </c>
      <c r="S24" s="19"/>
    </row>
    <row r="25" spans="1:19" ht="12.95" customHeight="1" thickBot="1">
      <c r="A25" s="497" t="s">
        <v>257</v>
      </c>
      <c r="B25" s="498"/>
      <c r="C25" s="217">
        <v>3</v>
      </c>
      <c r="D25" s="218"/>
      <c r="E25" s="219"/>
      <c r="F25" s="219"/>
      <c r="G25" s="220" t="str">
        <f>IF(AND(ISBLANK(D25),ISBLANK(E25)),"",D25+E25)</f>
        <v/>
      </c>
      <c r="H25" s="221" t="str">
        <f>IF(OR(ISNUMBER($G25),ISNUMBER($Q25)),(SIGN(N($G25)-N($Q25))+1)/2,"")</f>
        <v/>
      </c>
      <c r="I25" s="19"/>
      <c r="K25" s="497" t="s">
        <v>44</v>
      </c>
      <c r="L25" s="498"/>
      <c r="M25" s="217">
        <v>3</v>
      </c>
      <c r="N25" s="218"/>
      <c r="O25" s="219"/>
      <c r="P25" s="219"/>
      <c r="Q25" s="220" t="str">
        <f>IF(AND(ISBLANK(N25),ISBLANK(O25)),"",N25+O25)</f>
        <v/>
      </c>
      <c r="R25" s="221" t="str">
        <f>IF(ISNUMBER($H25),1-$H25,"")</f>
        <v/>
      </c>
      <c r="S25" s="19"/>
    </row>
    <row r="26" spans="1:19" ht="12.95" customHeight="1">
      <c r="A26" s="499"/>
      <c r="B26" s="500"/>
      <c r="C26" s="222">
        <v>4</v>
      </c>
      <c r="D26" s="223"/>
      <c r="E26" s="22"/>
      <c r="F26" s="22"/>
      <c r="G26" s="224" t="str">
        <f>IF(AND(ISBLANK(D26),ISBLANK(E26)),"",D26+E26)</f>
        <v/>
      </c>
      <c r="H26" s="225" t="str">
        <f>IF(OR(ISNUMBER($G26),ISNUMBER($Q26)),(SIGN(N($G26)-N($Q26))+1)/2,"")</f>
        <v/>
      </c>
      <c r="I26" s="501">
        <f>IF(ISNUMBER(H27),(SIGN(1000*($H27-$R27)+$G27-$Q27)+1)/2,"")</f>
        <v>0</v>
      </c>
      <c r="K26" s="499"/>
      <c r="L26" s="500"/>
      <c r="M26" s="222">
        <v>4</v>
      </c>
      <c r="N26" s="223"/>
      <c r="O26" s="22"/>
      <c r="P26" s="22"/>
      <c r="Q26" s="224" t="str">
        <f>IF(AND(ISBLANK(N26),ISBLANK(O26)),"",N26+O26)</f>
        <v/>
      </c>
      <c r="R26" s="225" t="str">
        <f>IF(ISNUMBER($H26),1-$H26,"")</f>
        <v/>
      </c>
      <c r="S26" s="501">
        <f>IF(ISNUMBER($I26),1-$I26,"")</f>
        <v>1</v>
      </c>
    </row>
    <row r="27" spans="1:19" ht="15.95" customHeight="1" thickBot="1">
      <c r="A27" s="503">
        <v>10964</v>
      </c>
      <c r="B27" s="504"/>
      <c r="C27" s="226" t="s">
        <v>18</v>
      </c>
      <c r="D27" s="227">
        <f>IF(ISNUMBER($G27),SUM(D23:D26),"")</f>
        <v>247</v>
      </c>
      <c r="E27" s="228">
        <f>IF(ISNUMBER($G27),SUM(E23:E26),"")</f>
        <v>132</v>
      </c>
      <c r="F27" s="228">
        <f>IF(ISNUMBER($G27),SUM(F23:F26),"")</f>
        <v>6</v>
      </c>
      <c r="G27" s="229">
        <f>IF(SUM($G23:$G26)+SUM($Q23:$Q26)&gt;0,SUM(G23:G26),"")</f>
        <v>379</v>
      </c>
      <c r="H27" s="227">
        <f>IF(ISNUMBER($G27),SUM(H23:H26),"")</f>
        <v>1</v>
      </c>
      <c r="I27" s="502"/>
      <c r="K27" s="503">
        <v>4467</v>
      </c>
      <c r="L27" s="504"/>
      <c r="M27" s="226" t="s">
        <v>18</v>
      </c>
      <c r="N27" s="227">
        <f>IF(ISNUMBER($G27),SUM(N23:N26),"")</f>
        <v>260</v>
      </c>
      <c r="O27" s="228">
        <f>IF(ISNUMBER($G27),SUM(O23:O26),"")</f>
        <v>129</v>
      </c>
      <c r="P27" s="228">
        <f>IF(ISNUMBER($G27),SUM(P23:P26),"")</f>
        <v>7</v>
      </c>
      <c r="Q27" s="229">
        <f>IF(SUM($G23:$G26)+SUM($Q23:$Q26)&gt;0,SUM(Q23:Q26),"")</f>
        <v>389</v>
      </c>
      <c r="R27" s="227">
        <f>IF(ISNUMBER($G27),SUM(R23:R26),"")</f>
        <v>1</v>
      </c>
      <c r="S27" s="502"/>
    </row>
    <row r="28" spans="1:19" ht="12.95" customHeight="1">
      <c r="A28" s="493" t="s">
        <v>258</v>
      </c>
      <c r="B28" s="494"/>
      <c r="C28" s="213">
        <v>1</v>
      </c>
      <c r="D28" s="214">
        <v>135</v>
      </c>
      <c r="E28" s="39">
        <v>80</v>
      </c>
      <c r="F28" s="39">
        <v>4</v>
      </c>
      <c r="G28" s="215">
        <f>IF(AND(ISBLANK(D28),ISBLANK(E28)),"",D28+E28)</f>
        <v>215</v>
      </c>
      <c r="H28" s="216">
        <f>IF(OR(ISNUMBER($G28),ISNUMBER($Q28)),(SIGN(N($G28)-N($Q28))+1)/2,"")</f>
        <v>1</v>
      </c>
      <c r="I28" s="19"/>
      <c r="K28" s="493" t="s">
        <v>259</v>
      </c>
      <c r="L28" s="494"/>
      <c r="M28" s="213">
        <v>1</v>
      </c>
      <c r="N28" s="214">
        <v>124</v>
      </c>
      <c r="O28" s="39">
        <v>62</v>
      </c>
      <c r="P28" s="39">
        <v>5</v>
      </c>
      <c r="Q28" s="215">
        <f>IF(AND(ISBLANK(N28),ISBLANK(O28)),"",N28+O28)</f>
        <v>186</v>
      </c>
      <c r="R28" s="216">
        <f>IF(ISNUMBER($H28),1-$H28,"")</f>
        <v>0</v>
      </c>
      <c r="S28" s="19"/>
    </row>
    <row r="29" spans="1:19" ht="12.95" customHeight="1">
      <c r="A29" s="495"/>
      <c r="B29" s="496"/>
      <c r="C29" s="217">
        <v>2</v>
      </c>
      <c r="D29" s="218">
        <v>148</v>
      </c>
      <c r="E29" s="219">
        <v>51</v>
      </c>
      <c r="F29" s="219">
        <v>6</v>
      </c>
      <c r="G29" s="220">
        <f>IF(AND(ISBLANK(D29),ISBLANK(E29)),"",D29+E29)</f>
        <v>199</v>
      </c>
      <c r="H29" s="221">
        <f>IF(OR(ISNUMBER($G29),ISNUMBER($Q29)),(SIGN(N($G29)-N($Q29))+1)/2,"")</f>
        <v>1</v>
      </c>
      <c r="I29" s="19"/>
      <c r="K29" s="495"/>
      <c r="L29" s="496"/>
      <c r="M29" s="217">
        <v>2</v>
      </c>
      <c r="N29" s="218">
        <v>125</v>
      </c>
      <c r="O29" s="219">
        <v>53</v>
      </c>
      <c r="P29" s="219">
        <v>4</v>
      </c>
      <c r="Q29" s="220">
        <f>IF(AND(ISBLANK(N29),ISBLANK(O29)),"",N29+O29)</f>
        <v>178</v>
      </c>
      <c r="R29" s="221">
        <f>IF(ISNUMBER($H29),1-$H29,"")</f>
        <v>0</v>
      </c>
      <c r="S29" s="19"/>
    </row>
    <row r="30" spans="1:19" ht="12.95" customHeight="1" thickBot="1">
      <c r="A30" s="497" t="s">
        <v>209</v>
      </c>
      <c r="B30" s="498"/>
      <c r="C30" s="217">
        <v>3</v>
      </c>
      <c r="D30" s="218"/>
      <c r="E30" s="219"/>
      <c r="F30" s="219"/>
      <c r="G30" s="220" t="str">
        <f>IF(AND(ISBLANK(D30),ISBLANK(E30)),"",D30+E30)</f>
        <v/>
      </c>
      <c r="H30" s="221" t="str">
        <f>IF(OR(ISNUMBER($G30),ISNUMBER($Q30)),(SIGN(N($G30)-N($Q30))+1)/2,"")</f>
        <v/>
      </c>
      <c r="I30" s="19"/>
      <c r="K30" s="497" t="s">
        <v>260</v>
      </c>
      <c r="L30" s="498"/>
      <c r="M30" s="217">
        <v>3</v>
      </c>
      <c r="N30" s="218"/>
      <c r="O30" s="219"/>
      <c r="P30" s="219"/>
      <c r="Q30" s="220" t="str">
        <f>IF(AND(ISBLANK(N30),ISBLANK(O30)),"",N30+O30)</f>
        <v/>
      </c>
      <c r="R30" s="221" t="str">
        <f>IF(ISNUMBER($H30),1-$H30,"")</f>
        <v/>
      </c>
      <c r="S30" s="19"/>
    </row>
    <row r="31" spans="1:19" ht="12.95" customHeight="1">
      <c r="A31" s="499"/>
      <c r="B31" s="500"/>
      <c r="C31" s="222">
        <v>4</v>
      </c>
      <c r="D31" s="223"/>
      <c r="E31" s="22"/>
      <c r="F31" s="22"/>
      <c r="G31" s="224" t="str">
        <f>IF(AND(ISBLANK(D31),ISBLANK(E31)),"",D31+E31)</f>
        <v/>
      </c>
      <c r="H31" s="225" t="str">
        <f>IF(OR(ISNUMBER($G31),ISNUMBER($Q31)),(SIGN(N($G31)-N($Q31))+1)/2,"")</f>
        <v/>
      </c>
      <c r="I31" s="501">
        <f>IF(ISNUMBER(H32),(SIGN(1000*($H32-$R32)+$G32-$Q32)+1)/2,"")</f>
        <v>1</v>
      </c>
      <c r="K31" s="499"/>
      <c r="L31" s="500"/>
      <c r="M31" s="222">
        <v>4</v>
      </c>
      <c r="N31" s="223"/>
      <c r="O31" s="22"/>
      <c r="P31" s="22"/>
      <c r="Q31" s="224" t="str">
        <f>IF(AND(ISBLANK(N31),ISBLANK(O31)),"",N31+O31)</f>
        <v/>
      </c>
      <c r="R31" s="225" t="str">
        <f>IF(ISNUMBER($H31),1-$H31,"")</f>
        <v/>
      </c>
      <c r="S31" s="501">
        <f>IF(ISNUMBER($I31),1-$I31,"")</f>
        <v>0</v>
      </c>
    </row>
    <row r="32" spans="1:19" ht="15.95" customHeight="1" thickBot="1">
      <c r="A32" s="503">
        <v>14611</v>
      </c>
      <c r="B32" s="504"/>
      <c r="C32" s="226" t="s">
        <v>18</v>
      </c>
      <c r="D32" s="227">
        <f>IF(ISNUMBER($G32),SUM(D28:D31),"")</f>
        <v>283</v>
      </c>
      <c r="E32" s="228">
        <f>IF(ISNUMBER($G32),SUM(E28:E31),"")</f>
        <v>131</v>
      </c>
      <c r="F32" s="228">
        <f>IF(ISNUMBER($G32),SUM(F28:F31),"")</f>
        <v>10</v>
      </c>
      <c r="G32" s="229">
        <f>IF(SUM($G28:$G31)+SUM($Q28:$Q31)&gt;0,SUM(G28:G31),"")</f>
        <v>414</v>
      </c>
      <c r="H32" s="227">
        <f>IF(ISNUMBER($G32),SUM(H28:H31),"")</f>
        <v>2</v>
      </c>
      <c r="I32" s="502"/>
      <c r="K32" s="503">
        <v>5163</v>
      </c>
      <c r="L32" s="504"/>
      <c r="M32" s="226" t="s">
        <v>18</v>
      </c>
      <c r="N32" s="227">
        <f>IF(ISNUMBER($G32),SUM(N28:N31),"")</f>
        <v>249</v>
      </c>
      <c r="O32" s="228">
        <f>IF(ISNUMBER($G32),SUM(O28:O31),"")</f>
        <v>115</v>
      </c>
      <c r="P32" s="228">
        <f>IF(ISNUMBER($G32),SUM(P28:P31),"")</f>
        <v>9</v>
      </c>
      <c r="Q32" s="229">
        <f>IF(SUM($G28:$G31)+SUM($Q28:$Q31)&gt;0,SUM(Q28:Q31),"")</f>
        <v>364</v>
      </c>
      <c r="R32" s="227">
        <f>IF(ISNUMBER($G32),SUM(R28:R31),"")</f>
        <v>0</v>
      </c>
      <c r="S32" s="502"/>
    </row>
    <row r="33" spans="1:19" ht="12.95" customHeight="1">
      <c r="A33" s="493" t="s">
        <v>261</v>
      </c>
      <c r="B33" s="494"/>
      <c r="C33" s="213">
        <v>1</v>
      </c>
      <c r="D33" s="214">
        <v>112</v>
      </c>
      <c r="E33" s="39">
        <v>34</v>
      </c>
      <c r="F33" s="39">
        <v>12</v>
      </c>
      <c r="G33" s="215">
        <f>IF(AND(ISBLANK(D33),ISBLANK(E33)),"",D33+E33)</f>
        <v>146</v>
      </c>
      <c r="H33" s="216">
        <f>IF(OR(ISNUMBER($G33),ISNUMBER($Q33)),(SIGN(N($G33)-N($Q33))+1)/2,"")</f>
        <v>0</v>
      </c>
      <c r="I33" s="19"/>
      <c r="K33" s="493" t="s">
        <v>262</v>
      </c>
      <c r="L33" s="494"/>
      <c r="M33" s="213">
        <v>1</v>
      </c>
      <c r="N33" s="214">
        <v>128</v>
      </c>
      <c r="O33" s="39">
        <v>63</v>
      </c>
      <c r="P33" s="39">
        <v>5</v>
      </c>
      <c r="Q33" s="215">
        <f>IF(AND(ISBLANK(N33),ISBLANK(O33)),"",N33+O33)</f>
        <v>191</v>
      </c>
      <c r="R33" s="216">
        <f>IF(ISNUMBER($H33),1-$H33,"")</f>
        <v>1</v>
      </c>
      <c r="S33" s="19"/>
    </row>
    <row r="34" spans="1:19" ht="12.95" customHeight="1">
      <c r="A34" s="495"/>
      <c r="B34" s="496"/>
      <c r="C34" s="217">
        <v>2</v>
      </c>
      <c r="D34" s="218">
        <v>123</v>
      </c>
      <c r="E34" s="219">
        <v>44</v>
      </c>
      <c r="F34" s="219">
        <v>6</v>
      </c>
      <c r="G34" s="220">
        <f>IF(AND(ISBLANK(D34),ISBLANK(E34)),"",D34+E34)</f>
        <v>167</v>
      </c>
      <c r="H34" s="221">
        <f>IF(OR(ISNUMBER($G34),ISNUMBER($Q34)),(SIGN(N($G34)-N($Q34))+1)/2,"")</f>
        <v>0</v>
      </c>
      <c r="I34" s="19"/>
      <c r="K34" s="495"/>
      <c r="L34" s="496"/>
      <c r="M34" s="217">
        <v>2</v>
      </c>
      <c r="N34" s="218">
        <v>140</v>
      </c>
      <c r="O34" s="219">
        <v>59</v>
      </c>
      <c r="P34" s="219">
        <v>3</v>
      </c>
      <c r="Q34" s="220">
        <f>IF(AND(ISBLANK(N34),ISBLANK(O34)),"",N34+O34)</f>
        <v>199</v>
      </c>
      <c r="R34" s="221">
        <f>IF(ISNUMBER($H34),1-$H34,"")</f>
        <v>1</v>
      </c>
      <c r="S34" s="19"/>
    </row>
    <row r="35" spans="1:19" ht="12.95" customHeight="1" thickBot="1">
      <c r="A35" s="497" t="s">
        <v>263</v>
      </c>
      <c r="B35" s="498"/>
      <c r="C35" s="217">
        <v>3</v>
      </c>
      <c r="D35" s="218"/>
      <c r="E35" s="219"/>
      <c r="F35" s="219"/>
      <c r="G35" s="220" t="str">
        <f>IF(AND(ISBLANK(D35),ISBLANK(E35)),"",D35+E35)</f>
        <v/>
      </c>
      <c r="H35" s="221" t="str">
        <f>IF(OR(ISNUMBER($G35),ISNUMBER($Q35)),(SIGN(N($G35)-N($Q35))+1)/2,"")</f>
        <v/>
      </c>
      <c r="I35" s="19"/>
      <c r="K35" s="497" t="s">
        <v>213</v>
      </c>
      <c r="L35" s="498"/>
      <c r="M35" s="217">
        <v>3</v>
      </c>
      <c r="N35" s="218"/>
      <c r="O35" s="219"/>
      <c r="P35" s="219"/>
      <c r="Q35" s="220" t="str">
        <f>IF(AND(ISBLANK(N35),ISBLANK(O35)),"",N35+O35)</f>
        <v/>
      </c>
      <c r="R35" s="221" t="str">
        <f>IF(ISNUMBER($H35),1-$H35,"")</f>
        <v/>
      </c>
      <c r="S35" s="19"/>
    </row>
    <row r="36" spans="1:19" ht="12.95" customHeight="1">
      <c r="A36" s="499"/>
      <c r="B36" s="500"/>
      <c r="C36" s="222">
        <v>4</v>
      </c>
      <c r="D36" s="223"/>
      <c r="E36" s="22"/>
      <c r="F36" s="22"/>
      <c r="G36" s="224" t="str">
        <f>IF(AND(ISBLANK(D36),ISBLANK(E36)),"",D36+E36)</f>
        <v/>
      </c>
      <c r="H36" s="225" t="str">
        <f>IF(OR(ISNUMBER($G36),ISNUMBER($Q36)),(SIGN(N($G36)-N($Q36))+1)/2,"")</f>
        <v/>
      </c>
      <c r="I36" s="501">
        <f>IF(ISNUMBER(H37),(SIGN(1000*($H37-$R37)+$G37-$Q37)+1)/2,"")</f>
        <v>0</v>
      </c>
      <c r="K36" s="499"/>
      <c r="L36" s="500"/>
      <c r="M36" s="222">
        <v>4</v>
      </c>
      <c r="N36" s="223"/>
      <c r="O36" s="22"/>
      <c r="P36" s="22"/>
      <c r="Q36" s="224" t="str">
        <f>IF(AND(ISBLANK(N36),ISBLANK(O36)),"",N36+O36)</f>
        <v/>
      </c>
      <c r="R36" s="225" t="str">
        <f>IF(ISNUMBER($H36),1-$H36,"")</f>
        <v/>
      </c>
      <c r="S36" s="501">
        <f>IF(ISNUMBER($I36),1-$I36,"")</f>
        <v>1</v>
      </c>
    </row>
    <row r="37" spans="1:19" ht="15.95" customHeight="1" thickBot="1">
      <c r="A37" s="503">
        <v>16398</v>
      </c>
      <c r="B37" s="504"/>
      <c r="C37" s="226" t="s">
        <v>18</v>
      </c>
      <c r="D37" s="227">
        <f>IF(ISNUMBER($G37),SUM(D33:D36),"")</f>
        <v>235</v>
      </c>
      <c r="E37" s="228">
        <f>IF(ISNUMBER($G37),SUM(E33:E36),"")</f>
        <v>78</v>
      </c>
      <c r="F37" s="228">
        <f>IF(ISNUMBER($G37),SUM(F33:F36),"")</f>
        <v>18</v>
      </c>
      <c r="G37" s="229">
        <f>IF(SUM($G33:$G36)+SUM($Q33:$Q36)&gt;0,SUM(G33:G36),"")</f>
        <v>313</v>
      </c>
      <c r="H37" s="227">
        <f>IF(ISNUMBER($G37),SUM(H33:H36),"")</f>
        <v>0</v>
      </c>
      <c r="I37" s="502"/>
      <c r="K37" s="503">
        <v>1174</v>
      </c>
      <c r="L37" s="504"/>
      <c r="M37" s="226" t="s">
        <v>18</v>
      </c>
      <c r="N37" s="227">
        <f>IF(ISNUMBER($G37),SUM(N33:N36),"")</f>
        <v>268</v>
      </c>
      <c r="O37" s="228">
        <f>IF(ISNUMBER($G37),SUM(O33:O36),"")</f>
        <v>122</v>
      </c>
      <c r="P37" s="228">
        <f>IF(ISNUMBER($G37),SUM(P33:P36),"")</f>
        <v>8</v>
      </c>
      <c r="Q37" s="229">
        <f>IF(SUM($G33:$G36)+SUM($Q33:$Q36)&gt;0,SUM(Q33:Q36),"")</f>
        <v>390</v>
      </c>
      <c r="R37" s="227">
        <f>IF(ISNUMBER($G37),SUM(R33:R36),"")</f>
        <v>2</v>
      </c>
      <c r="S37" s="502"/>
    </row>
    <row r="38" spans="1:19" ht="5.0999999999999996" customHeight="1" thickBot="1"/>
    <row r="39" spans="1:19" ht="20.100000000000001" customHeight="1" thickBot="1">
      <c r="A39" s="230"/>
      <c r="B39" s="231"/>
      <c r="C39" s="232" t="s">
        <v>46</v>
      </c>
      <c r="D39" s="233">
        <f>IF(ISNUMBER($G39),SUM(D12,D17,D22,D27,D32,D37),"")</f>
        <v>1528</v>
      </c>
      <c r="E39" s="234">
        <f>IF(ISNUMBER($G39),SUM(E12,E17,E22,E27,E32,E37),"")</f>
        <v>601</v>
      </c>
      <c r="F39" s="234">
        <f>IF(ISNUMBER($G39),SUM(F12,F17,F22,F27,F32,F37),"")</f>
        <v>90</v>
      </c>
      <c r="G39" s="235">
        <f>IF(SUM($G$8:$G$37)+SUM($Q$8:$Q$37)&gt;0,SUM(G12,G17,G22,G27,G32,G37),"")</f>
        <v>2129</v>
      </c>
      <c r="H39" s="236">
        <f>IF(SUM($G$8:$G$37)+SUM($Q$8:$Q$37)&gt;0,SUM(H12,H17,H22,H27,H32,H37),"")</f>
        <v>5</v>
      </c>
      <c r="I39" s="237">
        <f>IF(ISNUMBER($G39),(SIGN($G39-$Q39)+1)/IF(COUNT(I$11,I$16,I$21,I$26,I$31,I$36)&gt;3,1,2),"")</f>
        <v>0</v>
      </c>
      <c r="K39" s="230"/>
      <c r="L39" s="231"/>
      <c r="M39" s="232" t="s">
        <v>46</v>
      </c>
      <c r="N39" s="233">
        <f>IF(ISNUMBER($G39),SUM(N12,N17,N22,N27,N32,N37),"")</f>
        <v>1595</v>
      </c>
      <c r="O39" s="234">
        <f>IF(ISNUMBER($G39),SUM(O12,O17,O22,O27,O32,O37),"")</f>
        <v>667</v>
      </c>
      <c r="P39" s="234">
        <f>IF(ISNUMBER($G39),SUM(P12,P17,P22,P27,P32,P37),"")</f>
        <v>57</v>
      </c>
      <c r="Q39" s="235">
        <f>IF(SUM($G$8:$G$37)+SUM($Q$8:$Q$37)&gt;0,SUM(Q12,Q17,Q22,Q27,Q32,Q37),"")</f>
        <v>2262</v>
      </c>
      <c r="R39" s="236">
        <f>IF(SUM($G$8:$G$37)+SUM($Q$8:$Q$37)&gt;0,SUM(R12,R17,R22,R27,R32,R37),"")</f>
        <v>7</v>
      </c>
      <c r="S39" s="237">
        <f>IF(ISNUMBER($I39),IF(COUNT(S$11,S$16,S$21,S$26,S$31,S$36)&gt;3,2,1)-$I39,"")</f>
        <v>2</v>
      </c>
    </row>
    <row r="40" spans="1:19" ht="5.0999999999999996" customHeight="1" thickBot="1"/>
    <row r="41" spans="1:19" ht="18" customHeight="1" thickBot="1">
      <c r="A41" s="50"/>
      <c r="B41" s="51" t="s">
        <v>47</v>
      </c>
      <c r="C41" s="490" t="s">
        <v>135</v>
      </c>
      <c r="D41" s="490"/>
      <c r="E41" s="490"/>
      <c r="G41" s="491"/>
      <c r="H41" s="491"/>
      <c r="I41" s="238">
        <f>IF(ISNUMBER(I$39),SUM(I11,I16,I21,I26,I31,I36,I39),"")</f>
        <v>2</v>
      </c>
      <c r="K41" s="50"/>
      <c r="L41" s="51" t="s">
        <v>47</v>
      </c>
      <c r="M41" s="490" t="s">
        <v>264</v>
      </c>
      <c r="N41" s="490"/>
      <c r="O41" s="490"/>
      <c r="Q41" s="491" t="s">
        <v>49</v>
      </c>
      <c r="R41" s="491"/>
      <c r="S41" s="238">
        <f>IF(ISNUMBER(S$39),SUM(S11,S16,S21,S26,S31,S36,S39),"")</f>
        <v>6</v>
      </c>
    </row>
    <row r="42" spans="1:19" ht="18" customHeight="1">
      <c r="A42" s="50"/>
      <c r="B42" s="51" t="s">
        <v>51</v>
      </c>
      <c r="C42" s="492"/>
      <c r="D42" s="492"/>
      <c r="E42" s="492"/>
      <c r="G42" s="239"/>
      <c r="H42" s="239"/>
      <c r="I42" s="239"/>
      <c r="K42" s="50"/>
      <c r="L42" s="51" t="s">
        <v>51</v>
      </c>
      <c r="M42" s="492"/>
      <c r="N42" s="492"/>
      <c r="O42" s="492"/>
      <c r="Q42" s="239"/>
      <c r="R42" s="239"/>
      <c r="S42" s="239"/>
    </row>
    <row r="43" spans="1:19" ht="20.100000000000001" customHeight="1">
      <c r="A43" s="51" t="s">
        <v>52</v>
      </c>
      <c r="B43" s="51" t="s">
        <v>53</v>
      </c>
      <c r="C43" s="484"/>
      <c r="D43" s="484"/>
      <c r="E43" s="484"/>
      <c r="F43" s="484"/>
      <c r="G43" s="484"/>
      <c r="H43" s="484"/>
      <c r="I43" s="51"/>
      <c r="J43" s="51"/>
      <c r="K43" s="51" t="s">
        <v>55</v>
      </c>
      <c r="L43" s="485"/>
      <c r="M43" s="485"/>
      <c r="O43" s="51" t="s">
        <v>51</v>
      </c>
      <c r="P43" s="484"/>
      <c r="Q43" s="484"/>
      <c r="R43" s="484"/>
      <c r="S43" s="484"/>
    </row>
    <row r="44" spans="1:19" ht="9.9499999999999993" customHeight="1">
      <c r="E44" s="50"/>
      <c r="H44" s="50"/>
    </row>
    <row r="45" spans="1:19" ht="30" customHeight="1">
      <c r="A45" s="57" t="str">
        <f>"Technické podmínky utkání:   " &amp; $B$3 &amp; IF(ISBLANK($B$3),""," – ") &amp; $L$3</f>
        <v>Technické podmínky utkání:   TJ Sokol Rudná -  D – Rapid -  A</v>
      </c>
    </row>
    <row r="46" spans="1:19" ht="20.100000000000001" customHeight="1">
      <c r="B46" s="59" t="s">
        <v>199</v>
      </c>
      <c r="C46" s="486">
        <v>0.70833333333333337</v>
      </c>
      <c r="D46" s="487"/>
      <c r="I46" s="59" t="s">
        <v>201</v>
      </c>
      <c r="J46" s="487">
        <v>21</v>
      </c>
      <c r="K46" s="487"/>
    </row>
    <row r="47" spans="1:19" ht="20.100000000000001" customHeight="1">
      <c r="B47" s="59" t="s">
        <v>202</v>
      </c>
      <c r="C47" s="488">
        <v>0.89583333333333337</v>
      </c>
      <c r="D47" s="489"/>
      <c r="I47" s="59" t="s">
        <v>204</v>
      </c>
      <c r="J47" s="489">
        <v>6</v>
      </c>
      <c r="K47" s="489"/>
      <c r="P47" s="59" t="s">
        <v>205</v>
      </c>
      <c r="Q47" s="417">
        <v>43329</v>
      </c>
      <c r="R47" s="418"/>
      <c r="S47" s="418"/>
    </row>
    <row r="48" spans="1:19" ht="9.9499999999999993" customHeight="1"/>
    <row r="49" spans="1:19" ht="15" customHeight="1">
      <c r="A49" s="419" t="s">
        <v>64</v>
      </c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1"/>
    </row>
    <row r="50" spans="1:19" ht="81" customHeight="1">
      <c r="A50" s="472"/>
      <c r="B50" s="473"/>
      <c r="C50" s="473"/>
      <c r="D50" s="473"/>
      <c r="E50" s="473"/>
      <c r="F50" s="473"/>
      <c r="G50" s="473"/>
      <c r="H50" s="473"/>
      <c r="I50" s="473"/>
      <c r="J50" s="473"/>
      <c r="K50" s="473"/>
      <c r="L50" s="473"/>
      <c r="M50" s="473"/>
      <c r="N50" s="473"/>
      <c r="O50" s="473"/>
      <c r="P50" s="473"/>
      <c r="Q50" s="473"/>
      <c r="R50" s="473"/>
      <c r="S50" s="474"/>
    </row>
    <row r="51" spans="1:19" ht="5.0999999999999996" customHeight="1"/>
    <row r="52" spans="1:19" ht="15" customHeight="1">
      <c r="A52" s="419" t="s">
        <v>65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1"/>
    </row>
    <row r="53" spans="1:19" ht="6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2"/>
    </row>
    <row r="54" spans="1:19" ht="21" customHeight="1">
      <c r="A54" s="63" t="s">
        <v>5</v>
      </c>
      <c r="B54" s="61"/>
      <c r="C54" s="61"/>
      <c r="D54" s="61"/>
      <c r="E54" s="61"/>
      <c r="F54" s="61"/>
      <c r="G54" s="61"/>
      <c r="H54" s="61"/>
      <c r="I54" s="61"/>
      <c r="J54" s="61"/>
      <c r="K54" s="64" t="s">
        <v>7</v>
      </c>
      <c r="L54" s="61"/>
      <c r="M54" s="61"/>
      <c r="N54" s="61"/>
      <c r="O54" s="61"/>
      <c r="P54" s="61"/>
      <c r="Q54" s="61"/>
      <c r="R54" s="61"/>
      <c r="S54" s="62"/>
    </row>
    <row r="55" spans="1:19" ht="21" customHeight="1">
      <c r="A55" s="65"/>
      <c r="B55" s="66" t="s">
        <v>66</v>
      </c>
      <c r="C55" s="67"/>
      <c r="D55" s="68"/>
      <c r="E55" s="66" t="s">
        <v>67</v>
      </c>
      <c r="F55" s="67"/>
      <c r="G55" s="67"/>
      <c r="H55" s="67"/>
      <c r="I55" s="68"/>
      <c r="J55" s="61"/>
      <c r="K55" s="69"/>
      <c r="L55" s="66" t="s">
        <v>66</v>
      </c>
      <c r="M55" s="67"/>
      <c r="N55" s="68"/>
      <c r="O55" s="66" t="s">
        <v>67</v>
      </c>
      <c r="P55" s="67"/>
      <c r="Q55" s="67"/>
      <c r="R55" s="67"/>
      <c r="S55" s="70"/>
    </row>
    <row r="56" spans="1:19" ht="21" customHeight="1">
      <c r="A56" s="71" t="s">
        <v>68</v>
      </c>
      <c r="B56" s="72" t="s">
        <v>69</v>
      </c>
      <c r="C56" s="73"/>
      <c r="D56" s="74" t="s">
        <v>70</v>
      </c>
      <c r="E56" s="72" t="s">
        <v>69</v>
      </c>
      <c r="F56" s="75"/>
      <c r="G56" s="75"/>
      <c r="H56" s="76"/>
      <c r="I56" s="74" t="s">
        <v>70</v>
      </c>
      <c r="J56" s="61"/>
      <c r="K56" s="77" t="s">
        <v>68</v>
      </c>
      <c r="L56" s="72" t="s">
        <v>69</v>
      </c>
      <c r="M56" s="73"/>
      <c r="N56" s="74" t="s">
        <v>70</v>
      </c>
      <c r="O56" s="72" t="s">
        <v>69</v>
      </c>
      <c r="P56" s="75"/>
      <c r="Q56" s="75"/>
      <c r="R56" s="76"/>
      <c r="S56" s="78" t="s">
        <v>70</v>
      </c>
    </row>
    <row r="57" spans="1:19" ht="21" customHeight="1">
      <c r="A57" s="79"/>
      <c r="B57" s="475"/>
      <c r="C57" s="476"/>
      <c r="D57" s="240"/>
      <c r="E57" s="475"/>
      <c r="F57" s="477"/>
      <c r="G57" s="477"/>
      <c r="H57" s="476"/>
      <c r="I57" s="240"/>
      <c r="J57" s="61"/>
      <c r="K57" s="81"/>
      <c r="L57" s="475"/>
      <c r="M57" s="476"/>
      <c r="N57" s="240"/>
      <c r="O57" s="475"/>
      <c r="P57" s="477"/>
      <c r="Q57" s="477"/>
      <c r="R57" s="476"/>
      <c r="S57" s="241"/>
    </row>
    <row r="58" spans="1:19" ht="21" customHeight="1">
      <c r="A58" s="79"/>
      <c r="B58" s="475"/>
      <c r="C58" s="476"/>
      <c r="D58" s="240"/>
      <c r="E58" s="475"/>
      <c r="F58" s="477"/>
      <c r="G58" s="477"/>
      <c r="H58" s="476"/>
      <c r="I58" s="240"/>
      <c r="J58" s="61"/>
      <c r="K58" s="81"/>
      <c r="L58" s="475"/>
      <c r="M58" s="476"/>
      <c r="N58" s="240"/>
      <c r="O58" s="475"/>
      <c r="P58" s="477"/>
      <c r="Q58" s="477"/>
      <c r="R58" s="476"/>
      <c r="S58" s="241"/>
    </row>
    <row r="59" spans="1:19" ht="12" customHeigh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5"/>
    </row>
    <row r="60" spans="1:19" ht="5.0999999999999996" customHeight="1"/>
    <row r="61" spans="1:19" ht="15" customHeight="1">
      <c r="A61" s="478" t="s">
        <v>71</v>
      </c>
      <c r="B61" s="479"/>
      <c r="C61" s="479"/>
      <c r="D61" s="479"/>
      <c r="E61" s="479"/>
      <c r="F61" s="479"/>
      <c r="G61" s="479"/>
      <c r="H61" s="479"/>
      <c r="I61" s="479"/>
      <c r="J61" s="479"/>
      <c r="K61" s="479"/>
      <c r="L61" s="479"/>
      <c r="M61" s="479"/>
      <c r="N61" s="479"/>
      <c r="O61" s="479"/>
      <c r="P61" s="479"/>
      <c r="Q61" s="479"/>
      <c r="R61" s="479"/>
      <c r="S61" s="480"/>
    </row>
    <row r="62" spans="1:19" ht="81" customHeight="1">
      <c r="A62" s="481"/>
      <c r="B62" s="482"/>
      <c r="C62" s="482"/>
      <c r="D62" s="482"/>
      <c r="E62" s="482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2"/>
      <c r="Q62" s="482"/>
      <c r="R62" s="482"/>
      <c r="S62" s="483"/>
    </row>
    <row r="63" spans="1:19" ht="5.0999999999999996" customHeight="1"/>
    <row r="64" spans="1:19" ht="15" customHeight="1">
      <c r="A64" s="419" t="s">
        <v>72</v>
      </c>
      <c r="B64" s="420"/>
      <c r="C64" s="420"/>
      <c r="D64" s="420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1"/>
    </row>
    <row r="65" spans="1:19" ht="81" customHeight="1">
      <c r="A65" s="472"/>
      <c r="B65" s="473"/>
      <c r="C65" s="473"/>
      <c r="D65" s="473"/>
      <c r="E65" s="473"/>
      <c r="F65" s="473"/>
      <c r="G65" s="473"/>
      <c r="H65" s="473"/>
      <c r="I65" s="473"/>
      <c r="J65" s="473"/>
      <c r="K65" s="473"/>
      <c r="L65" s="473"/>
      <c r="M65" s="473"/>
      <c r="N65" s="473"/>
      <c r="O65" s="473"/>
      <c r="P65" s="473"/>
      <c r="Q65" s="473"/>
      <c r="R65" s="473"/>
      <c r="S65" s="474"/>
    </row>
    <row r="66" spans="1:19" ht="30" customHeight="1">
      <c r="A66" s="242"/>
      <c r="B66" s="243" t="s">
        <v>207</v>
      </c>
      <c r="C66" s="409"/>
      <c r="D66" s="409"/>
      <c r="E66" s="409"/>
      <c r="F66" s="409"/>
      <c r="G66" s="409"/>
      <c r="H66" s="409"/>
    </row>
  </sheetData>
  <sheetProtection password="FC6B" sheet="1" objects="1" scenarios="1"/>
  <mergeCells count="95">
    <mergeCell ref="B3:I3"/>
    <mergeCell ref="L3:S3"/>
    <mergeCell ref="B1:C2"/>
    <mergeCell ref="D1:I1"/>
    <mergeCell ref="L1:N1"/>
    <mergeCell ref="O1:P1"/>
    <mergeCell ref="Q1:S1"/>
    <mergeCell ref="N5:Q5"/>
    <mergeCell ref="R5:S5"/>
    <mergeCell ref="A6:B6"/>
    <mergeCell ref="K6:L6"/>
    <mergeCell ref="A8:B9"/>
    <mergeCell ref="K8:L9"/>
    <mergeCell ref="A5:B5"/>
    <mergeCell ref="C5:C6"/>
    <mergeCell ref="D5:G5"/>
    <mergeCell ref="H5:I5"/>
    <mergeCell ref="K5:L5"/>
    <mergeCell ref="M5:M6"/>
    <mergeCell ref="S16:S17"/>
    <mergeCell ref="A17:B17"/>
    <mergeCell ref="K17:L17"/>
    <mergeCell ref="A10:B11"/>
    <mergeCell ref="K10:L11"/>
    <mergeCell ref="I11:I12"/>
    <mergeCell ref="S11:S12"/>
    <mergeCell ref="A12:B12"/>
    <mergeCell ref="K12:L12"/>
    <mergeCell ref="A13:B14"/>
    <mergeCell ref="K13:L14"/>
    <mergeCell ref="A15:B16"/>
    <mergeCell ref="K15:L16"/>
    <mergeCell ref="I16:I17"/>
    <mergeCell ref="S26:S27"/>
    <mergeCell ref="A27:B27"/>
    <mergeCell ref="K27:L27"/>
    <mergeCell ref="A18:B19"/>
    <mergeCell ref="K18:L19"/>
    <mergeCell ref="A20:B21"/>
    <mergeCell ref="K20:L21"/>
    <mergeCell ref="I21:I22"/>
    <mergeCell ref="S21:S22"/>
    <mergeCell ref="A22:B22"/>
    <mergeCell ref="K22:L22"/>
    <mergeCell ref="A23:B24"/>
    <mergeCell ref="K23:L24"/>
    <mergeCell ref="A25:B26"/>
    <mergeCell ref="K25:L26"/>
    <mergeCell ref="I26:I27"/>
    <mergeCell ref="S36:S37"/>
    <mergeCell ref="A37:B37"/>
    <mergeCell ref="K37:L37"/>
    <mergeCell ref="A28:B29"/>
    <mergeCell ref="K28:L29"/>
    <mergeCell ref="A30:B31"/>
    <mergeCell ref="K30:L31"/>
    <mergeCell ref="I31:I32"/>
    <mergeCell ref="S31:S32"/>
    <mergeCell ref="A32:B32"/>
    <mergeCell ref="K32:L32"/>
    <mergeCell ref="A33:B34"/>
    <mergeCell ref="K33:L34"/>
    <mergeCell ref="A35:B36"/>
    <mergeCell ref="K35:L36"/>
    <mergeCell ref="I36:I37"/>
    <mergeCell ref="C47:D47"/>
    <mergeCell ref="J47:K47"/>
    <mergeCell ref="Q47:S47"/>
    <mergeCell ref="C41:E41"/>
    <mergeCell ref="G41:H41"/>
    <mergeCell ref="M41:O41"/>
    <mergeCell ref="Q41:R41"/>
    <mergeCell ref="C42:E42"/>
    <mergeCell ref="M42:O42"/>
    <mergeCell ref="C43:H43"/>
    <mergeCell ref="L43:M43"/>
    <mergeCell ref="P43:S43"/>
    <mergeCell ref="C46:D46"/>
    <mergeCell ref="J46:K46"/>
    <mergeCell ref="A49:S49"/>
    <mergeCell ref="A50:S50"/>
    <mergeCell ref="A52:S52"/>
    <mergeCell ref="B57:C57"/>
    <mergeCell ref="E57:H57"/>
    <mergeCell ref="L57:M57"/>
    <mergeCell ref="O57:R57"/>
    <mergeCell ref="A64:S64"/>
    <mergeCell ref="A65:S65"/>
    <mergeCell ref="C66:H66"/>
    <mergeCell ref="B58:C58"/>
    <mergeCell ref="E58:H58"/>
    <mergeCell ref="L58:M58"/>
    <mergeCell ref="O58:R58"/>
    <mergeCell ref="A61:S61"/>
    <mergeCell ref="A62:S62"/>
  </mergeCells>
  <dataValidations count="4"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sqref="A12:B12 A17:B17 A22:B22 A27:B27 A32:B32 A37:B37 K12:L12 K17:L17 K22:L22 K27:L27 K32:L32 K37:L37 D57:D58 I57:I58 N57:N58 S57:S58">
      <formula1>0</formula1>
      <formula2>99999</formula2>
    </dataValidation>
    <dataValidation type="whole" allowBlank="1" showInputMessage="1" showErrorMessage="1" errorTitle="Chybná hodnota" error="Zadaná hodnota musí být celé nezáporné číslo menší nebo rovno 25." sqref="F13:F16 F8:F11 F18:F21 F23:F26 F28:F31 F33:F36 P8:P11 P13:P16 P18:P21 P23:P26 P28:P31 P33:P36">
      <formula1>0</formula1>
      <formula2>15</formula2>
    </dataValidation>
    <dataValidation type="whole" allowBlank="1" showInputMessage="1" showErrorMessage="1" errorTitle="Chybná hodnota" error="Zadaná hodnota musí být celé nezáporné číslo menší nebo rovno 225." sqref="D8:E11 D13:E16 D18:E21 D23:E26 D28:E31 D33:E36 N8:O11 N13:O16 N18:O21 N23:O26 N28:O31 N33:O36">
      <formula1>0</formula1>
      <formula2>225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r:id="rId1"/>
  <headerFooter alignWithMargins="0"/>
  <rowBreaks count="1" manualBreakCount="1">
    <brk id="43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157"/>
  <sheetViews>
    <sheetView showGridLines="0" showRowColHeaders="0" workbookViewId="0">
      <selection activeCell="Q1" sqref="Q1:S1"/>
    </sheetView>
  </sheetViews>
  <sheetFormatPr defaultColWidth="0" defaultRowHeight="12.75"/>
  <cols>
    <col min="1" max="1" width="10.7109375" style="254" customWidth="1"/>
    <col min="2" max="2" width="15.7109375" style="254" customWidth="1"/>
    <col min="3" max="3" width="5.7109375" style="254" customWidth="1"/>
    <col min="4" max="5" width="6.7109375" style="254" customWidth="1"/>
    <col min="6" max="6" width="4.7109375" style="254" customWidth="1"/>
    <col min="7" max="7" width="6.7109375" style="254" customWidth="1"/>
    <col min="8" max="8" width="5.7109375" style="254" customWidth="1"/>
    <col min="9" max="9" width="6.7109375" style="359" customWidth="1"/>
    <col min="10" max="10" width="1.7109375" style="359" customWidth="1"/>
    <col min="11" max="11" width="10.7109375" style="359" customWidth="1"/>
    <col min="12" max="12" width="15.7109375" style="359" customWidth="1"/>
    <col min="13" max="13" width="5.7109375" style="254" customWidth="1"/>
    <col min="14" max="15" width="6.7109375" style="254" customWidth="1"/>
    <col min="16" max="16" width="4.7109375" style="254" customWidth="1"/>
    <col min="17" max="17" width="6.7109375" style="244" customWidth="1"/>
    <col min="18" max="18" width="5.7109375" style="244" customWidth="1"/>
    <col min="19" max="19" width="6.7109375" style="244" customWidth="1"/>
    <col min="20" max="20" width="1.5703125" style="244" customWidth="1"/>
    <col min="21" max="21" width="9.140625" style="246" customWidth="1"/>
    <col min="22" max="27" width="0" style="124" hidden="1" customWidth="1"/>
    <col min="28" max="16384" width="0" style="244" hidden="1"/>
  </cols>
  <sheetData>
    <row r="1" spans="1:28" ht="40.5" customHeight="1">
      <c r="A1" s="244"/>
      <c r="B1" s="557" t="s">
        <v>0</v>
      </c>
      <c r="C1" s="557"/>
      <c r="D1" s="558" t="s">
        <v>1</v>
      </c>
      <c r="E1" s="558"/>
      <c r="F1" s="558"/>
      <c r="G1" s="558"/>
      <c r="H1" s="558"/>
      <c r="I1" s="558"/>
      <c r="J1" s="244"/>
      <c r="K1" s="245" t="s">
        <v>2</v>
      </c>
      <c r="L1" s="559" t="s">
        <v>133</v>
      </c>
      <c r="M1" s="559"/>
      <c r="N1" s="559"/>
      <c r="O1" s="560" t="s">
        <v>4</v>
      </c>
      <c r="P1" s="560"/>
      <c r="Q1" s="561">
        <v>42999</v>
      </c>
      <c r="R1" s="561"/>
      <c r="S1" s="561"/>
      <c r="V1" s="524"/>
      <c r="W1" s="524"/>
      <c r="X1" s="524"/>
      <c r="Y1" s="524"/>
      <c r="Z1" s="524"/>
      <c r="AA1" s="524"/>
      <c r="AB1" s="247"/>
    </row>
    <row r="2" spans="1:28" ht="9.9499999999999993" customHeight="1" thickBot="1">
      <c r="A2" s="244"/>
      <c r="B2" s="557"/>
      <c r="C2" s="557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</row>
    <row r="3" spans="1:28" ht="20.100000000000001" customHeight="1" thickBot="1">
      <c r="A3" s="248" t="s">
        <v>5</v>
      </c>
      <c r="B3" s="552" t="s">
        <v>127</v>
      </c>
      <c r="C3" s="552"/>
      <c r="D3" s="552"/>
      <c r="E3" s="552"/>
      <c r="F3" s="552"/>
      <c r="G3" s="552"/>
      <c r="H3" s="552"/>
      <c r="I3" s="552"/>
      <c r="J3" s="244"/>
      <c r="K3" s="248" t="s">
        <v>7</v>
      </c>
      <c r="L3" s="552" t="s">
        <v>149</v>
      </c>
      <c r="M3" s="552"/>
      <c r="N3" s="552"/>
      <c r="O3" s="552"/>
      <c r="P3" s="552"/>
      <c r="Q3" s="552"/>
      <c r="R3" s="552"/>
      <c r="S3" s="552"/>
    </row>
    <row r="4" spans="1:28" ht="5.0999999999999996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</row>
    <row r="5" spans="1:28" ht="12.95" customHeight="1">
      <c r="A5" s="553" t="s">
        <v>9</v>
      </c>
      <c r="B5" s="553"/>
      <c r="C5" s="554" t="s">
        <v>10</v>
      </c>
      <c r="D5" s="555" t="s">
        <v>11</v>
      </c>
      <c r="E5" s="555"/>
      <c r="F5" s="555"/>
      <c r="G5" s="555"/>
      <c r="H5" s="249" t="s">
        <v>12</v>
      </c>
      <c r="I5" s="249" t="s">
        <v>13</v>
      </c>
      <c r="J5" s="244"/>
      <c r="K5" s="553" t="s">
        <v>9</v>
      </c>
      <c r="L5" s="553"/>
      <c r="M5" s="554" t="s">
        <v>10</v>
      </c>
      <c r="N5" s="555" t="s">
        <v>11</v>
      </c>
      <c r="O5" s="555"/>
      <c r="P5" s="555"/>
      <c r="Q5" s="555"/>
      <c r="R5" s="249" t="s">
        <v>12</v>
      </c>
      <c r="S5" s="249" t="s">
        <v>13</v>
      </c>
    </row>
    <row r="6" spans="1:28" ht="12.95" customHeight="1">
      <c r="A6" s="556" t="s">
        <v>14</v>
      </c>
      <c r="B6" s="556"/>
      <c r="C6" s="554"/>
      <c r="D6" s="250" t="s">
        <v>15</v>
      </c>
      <c r="E6" s="251" t="s">
        <v>16</v>
      </c>
      <c r="F6" s="251" t="s">
        <v>17</v>
      </c>
      <c r="G6" s="252" t="s">
        <v>18</v>
      </c>
      <c r="H6" s="253" t="s">
        <v>19</v>
      </c>
      <c r="I6" s="253" t="s">
        <v>20</v>
      </c>
      <c r="J6" s="244"/>
      <c r="K6" s="556" t="s">
        <v>14</v>
      </c>
      <c r="L6" s="556"/>
      <c r="M6" s="554"/>
      <c r="N6" s="250" t="s">
        <v>15</v>
      </c>
      <c r="O6" s="251" t="s">
        <v>16</v>
      </c>
      <c r="P6" s="251" t="s">
        <v>17</v>
      </c>
      <c r="Q6" s="252" t="s">
        <v>18</v>
      </c>
      <c r="R6" s="253" t="s">
        <v>19</v>
      </c>
      <c r="S6" s="253" t="s">
        <v>20</v>
      </c>
    </row>
    <row r="7" spans="1:28" ht="5.0999999999999996" customHeight="1" thickBot="1">
      <c r="C7" s="244"/>
      <c r="D7" s="244"/>
      <c r="E7" s="244"/>
      <c r="F7" s="244"/>
      <c r="G7" s="244"/>
      <c r="H7" s="244"/>
      <c r="I7" s="244"/>
      <c r="J7" s="244"/>
      <c r="K7" s="254"/>
      <c r="L7" s="254"/>
      <c r="M7" s="244"/>
      <c r="N7" s="244"/>
      <c r="O7" s="244"/>
      <c r="P7" s="244"/>
    </row>
    <row r="8" spans="1:28" ht="12.95" customHeight="1" thickTop="1">
      <c r="A8" s="547" t="s">
        <v>266</v>
      </c>
      <c r="B8" s="547"/>
      <c r="C8" s="255">
        <v>1</v>
      </c>
      <c r="D8" s="256">
        <v>141</v>
      </c>
      <c r="E8" s="257">
        <v>53</v>
      </c>
      <c r="F8" s="257">
        <v>6</v>
      </c>
      <c r="G8" s="258">
        <f>IF(ISBLANK(D8),"",D8+E8)</f>
        <v>194</v>
      </c>
      <c r="H8" s="259">
        <f>IF(ISNUMBER(G8),IF(G8&gt;Q8,1,IF(G8=Q8,0.5,0)),"")</f>
        <v>1</v>
      </c>
      <c r="I8" s="196" t="s">
        <v>22</v>
      </c>
      <c r="J8" s="244"/>
      <c r="K8" s="547" t="s">
        <v>267</v>
      </c>
      <c r="L8" s="547"/>
      <c r="M8" s="255">
        <v>1</v>
      </c>
      <c r="N8" s="256">
        <v>112</v>
      </c>
      <c r="O8" s="257">
        <v>42</v>
      </c>
      <c r="P8" s="257">
        <v>5</v>
      </c>
      <c r="Q8" s="258">
        <f>IF(ISBLANK(N8),"",N8+O8)</f>
        <v>154</v>
      </c>
      <c r="R8" s="259">
        <f>IF(ISNUMBER(Q8),IF(G8&lt;Q8,1,IF(G8=Q8,0.5,0)),"")</f>
        <v>0</v>
      </c>
      <c r="S8" s="260"/>
    </row>
    <row r="9" spans="1:28" ht="12.95" customHeight="1" thickBot="1">
      <c r="A9" s="547"/>
      <c r="B9" s="547"/>
      <c r="C9" s="261">
        <v>2</v>
      </c>
      <c r="D9" s="262">
        <v>137</v>
      </c>
      <c r="E9" s="263">
        <v>48</v>
      </c>
      <c r="F9" s="263">
        <v>5</v>
      </c>
      <c r="G9" s="264">
        <f>IF(ISBLANK(D9),"",D9+E9)</f>
        <v>185</v>
      </c>
      <c r="H9" s="265">
        <f>IF(ISNUMBER(G9),IF(G9&gt;Q9,1,IF(G9=Q9,0.5,0)),"")</f>
        <v>0</v>
      </c>
      <c r="I9" s="198">
        <f>IF(COUNT(Q12),SUM(G12-Q12),"")</f>
        <v>36</v>
      </c>
      <c r="J9" s="244"/>
      <c r="K9" s="547"/>
      <c r="L9" s="547"/>
      <c r="M9" s="261">
        <v>2</v>
      </c>
      <c r="N9" s="262">
        <v>136</v>
      </c>
      <c r="O9" s="263">
        <v>53</v>
      </c>
      <c r="P9" s="263">
        <v>8</v>
      </c>
      <c r="Q9" s="264">
        <f>IF(ISBLANK(N9),"",N9+O9)</f>
        <v>189</v>
      </c>
      <c r="R9" s="265">
        <f>IF(ISNUMBER(Q9),IF(G9&lt;Q9,1,IF(G9=Q9,0.5,0)),"")</f>
        <v>1</v>
      </c>
      <c r="S9" s="260"/>
    </row>
    <row r="10" spans="1:28" ht="9.9499999999999993" customHeight="1" thickTop="1">
      <c r="A10" s="549" t="s">
        <v>268</v>
      </c>
      <c r="B10" s="549"/>
      <c r="C10" s="266"/>
      <c r="D10" s="267"/>
      <c r="E10" s="267"/>
      <c r="F10" s="267"/>
      <c r="G10" s="267"/>
      <c r="H10" s="267"/>
      <c r="I10" s="268"/>
      <c r="J10" s="244"/>
      <c r="K10" s="549" t="s">
        <v>232</v>
      </c>
      <c r="L10" s="549"/>
      <c r="M10" s="266"/>
      <c r="N10" s="267"/>
      <c r="O10" s="267"/>
      <c r="P10" s="267"/>
      <c r="Q10" s="267"/>
      <c r="R10" s="267"/>
      <c r="S10" s="268"/>
    </row>
    <row r="11" spans="1:28" ht="9.9499999999999993" customHeight="1" thickBot="1">
      <c r="A11" s="549"/>
      <c r="B11" s="549"/>
      <c r="C11" s="269"/>
      <c r="D11" s="270"/>
      <c r="E11" s="270"/>
      <c r="F11" s="270"/>
      <c r="G11" s="271"/>
      <c r="H11" s="271"/>
      <c r="I11" s="543">
        <f>IF(ISNUMBER(G12),IF(G12&gt;Q12,1,IF(G12=Q12,0.5,0)),"")</f>
        <v>1</v>
      </c>
      <c r="J11" s="244"/>
      <c r="K11" s="549"/>
      <c r="L11" s="549"/>
      <c r="M11" s="269"/>
      <c r="N11" s="270"/>
      <c r="O11" s="270"/>
      <c r="P11" s="270"/>
      <c r="Q11" s="271"/>
      <c r="R11" s="271"/>
      <c r="S11" s="543">
        <f>IF(ISNUMBER(Q12),IF(G12&lt;Q12,1,IF(G12=Q12,0.5,0)),"")</f>
        <v>0</v>
      </c>
    </row>
    <row r="12" spans="1:28" ht="15.95" customHeight="1" thickTop="1" thickBot="1">
      <c r="A12" s="551">
        <v>13788</v>
      </c>
      <c r="B12" s="551"/>
      <c r="C12" s="272" t="s">
        <v>18</v>
      </c>
      <c r="D12" s="273">
        <f>IF(ISNUMBER(D8),SUM(D8:D11),"")</f>
        <v>278</v>
      </c>
      <c r="E12" s="274">
        <f>IF(ISNUMBER(E8),SUM(E8:E11),"")</f>
        <v>101</v>
      </c>
      <c r="F12" s="275">
        <f>IF(ISNUMBER(F8),SUM(F8:F11),"")</f>
        <v>11</v>
      </c>
      <c r="G12" s="276">
        <f>IF(ISNUMBER(G8),SUM(G8:G11),"")</f>
        <v>379</v>
      </c>
      <c r="H12" s="277">
        <f>IF(ISNUMBER($G12),SUM(H8:H11),"")</f>
        <v>1</v>
      </c>
      <c r="I12" s="543"/>
      <c r="J12" s="244"/>
      <c r="K12" s="550">
        <v>21853</v>
      </c>
      <c r="L12" s="550"/>
      <c r="M12" s="272" t="s">
        <v>18</v>
      </c>
      <c r="N12" s="273">
        <f>IF(ISNUMBER(N8),SUM(N8:N11),"")</f>
        <v>248</v>
      </c>
      <c r="O12" s="274">
        <f>IF(ISNUMBER(O8),SUM(O8:O11),"")</f>
        <v>95</v>
      </c>
      <c r="P12" s="275">
        <f>IF(ISNUMBER(P8),SUM(P8:P11),"")</f>
        <v>13</v>
      </c>
      <c r="Q12" s="276">
        <f>IF(ISNUMBER(Q8),SUM(Q8:Q11),"")</f>
        <v>343</v>
      </c>
      <c r="R12" s="277">
        <f>IF(ISNUMBER($Q12),SUM(R7:R11),"")</f>
        <v>1</v>
      </c>
      <c r="S12" s="543"/>
    </row>
    <row r="13" spans="1:28" ht="12.95" customHeight="1" thickTop="1" thickBot="1">
      <c r="A13" s="547" t="s">
        <v>269</v>
      </c>
      <c r="B13" s="547"/>
      <c r="C13" s="255">
        <v>1</v>
      </c>
      <c r="D13" s="278">
        <v>146</v>
      </c>
      <c r="E13" s="279">
        <v>79</v>
      </c>
      <c r="F13" s="279">
        <v>4</v>
      </c>
      <c r="G13" s="280">
        <f>IF(ISBLANK(D13),"",D13+E13)</f>
        <v>225</v>
      </c>
      <c r="H13" s="259">
        <f>IF(ISNUMBER(G13),IF(G13&gt;Q13,1,IF(G13=Q13,0.5,0)),"")</f>
        <v>1</v>
      </c>
      <c r="I13" s="548">
        <f>IF(COUNT(Q17),SUM(I9+G17-Q17),"")</f>
        <v>119</v>
      </c>
      <c r="J13" s="244"/>
      <c r="K13" s="547" t="s">
        <v>270</v>
      </c>
      <c r="L13" s="547"/>
      <c r="M13" s="255">
        <v>1</v>
      </c>
      <c r="N13" s="278">
        <v>134</v>
      </c>
      <c r="O13" s="279">
        <v>27</v>
      </c>
      <c r="P13" s="279">
        <v>9</v>
      </c>
      <c r="Q13" s="280">
        <f>IF(ISBLANK(N13),"",N13+O13)</f>
        <v>161</v>
      </c>
      <c r="R13" s="259">
        <f>IF(ISNUMBER(Q13),IF(G13&lt;Q13,1,IF(G13=Q13,0.5,0)),"")</f>
        <v>0</v>
      </c>
      <c r="S13" s="260"/>
    </row>
    <row r="14" spans="1:28" ht="12.95" customHeight="1" thickTop="1" thickBot="1">
      <c r="A14" s="547"/>
      <c r="B14" s="547"/>
      <c r="C14" s="261">
        <v>2</v>
      </c>
      <c r="D14" s="262">
        <v>146</v>
      </c>
      <c r="E14" s="263">
        <v>54</v>
      </c>
      <c r="F14" s="263">
        <v>5</v>
      </c>
      <c r="G14" s="264">
        <f>IF(ISBLANK(D14),"",D14+E14)</f>
        <v>200</v>
      </c>
      <c r="H14" s="265">
        <f>IF(ISNUMBER(G14),IF(G14&gt;Q14,1,IF(G14=Q14,0.5,0)),"")</f>
        <v>1</v>
      </c>
      <c r="I14" s="548"/>
      <c r="J14" s="244"/>
      <c r="K14" s="547"/>
      <c r="L14" s="547"/>
      <c r="M14" s="261">
        <v>2</v>
      </c>
      <c r="N14" s="262">
        <v>136</v>
      </c>
      <c r="O14" s="263">
        <v>45</v>
      </c>
      <c r="P14" s="263">
        <v>7</v>
      </c>
      <c r="Q14" s="264">
        <f>IF(ISBLANK(N14),"",N14+O14)</f>
        <v>181</v>
      </c>
      <c r="R14" s="265">
        <f>IF(ISNUMBER(Q14),IF(G14&lt;Q14,1,IF(G14=Q14,0.5,0)),"")</f>
        <v>0</v>
      </c>
      <c r="S14" s="260"/>
    </row>
    <row r="15" spans="1:28" ht="9.9499999999999993" customHeight="1" thickTop="1">
      <c r="A15" s="549" t="s">
        <v>251</v>
      </c>
      <c r="B15" s="549"/>
      <c r="C15" s="266"/>
      <c r="D15" s="267"/>
      <c r="E15" s="267"/>
      <c r="F15" s="267"/>
      <c r="G15" s="267"/>
      <c r="H15" s="267"/>
      <c r="I15" s="268"/>
      <c r="J15" s="244"/>
      <c r="K15" s="549" t="s">
        <v>271</v>
      </c>
      <c r="L15" s="549"/>
      <c r="M15" s="266"/>
      <c r="N15" s="267"/>
      <c r="O15" s="267"/>
      <c r="P15" s="267"/>
      <c r="Q15" s="267"/>
      <c r="R15" s="267"/>
      <c r="S15" s="268"/>
    </row>
    <row r="16" spans="1:28" ht="9.9499999999999993" customHeight="1" thickBot="1">
      <c r="A16" s="549"/>
      <c r="B16" s="549"/>
      <c r="C16" s="269"/>
      <c r="D16" s="270"/>
      <c r="E16" s="270"/>
      <c r="F16" s="270"/>
      <c r="G16" s="271"/>
      <c r="H16" s="271"/>
      <c r="I16" s="543">
        <f>IF(ISNUMBER(G17),IF(G17&gt;Q17,1,IF(G17=Q17,0.5,0)),"")</f>
        <v>1</v>
      </c>
      <c r="J16" s="244"/>
      <c r="K16" s="549"/>
      <c r="L16" s="549"/>
      <c r="M16" s="269"/>
      <c r="N16" s="270"/>
      <c r="O16" s="270"/>
      <c r="P16" s="270"/>
      <c r="Q16" s="271"/>
      <c r="R16" s="271"/>
      <c r="S16" s="543">
        <f>IF(ISNUMBER(Q17),IF(G17&lt;Q17,1,IF(G17=Q17,0.5,0)),"")</f>
        <v>0</v>
      </c>
    </row>
    <row r="17" spans="1:19" ht="15.95" customHeight="1" thickTop="1" thickBot="1">
      <c r="A17" s="550">
        <v>13790</v>
      </c>
      <c r="B17" s="550"/>
      <c r="C17" s="272" t="s">
        <v>18</v>
      </c>
      <c r="D17" s="273">
        <f>IF(ISNUMBER(D13),SUM(D13:D16),"")</f>
        <v>292</v>
      </c>
      <c r="E17" s="274">
        <f>IF(ISNUMBER(E13),SUM(E13:E16),"")</f>
        <v>133</v>
      </c>
      <c r="F17" s="275">
        <f>IF(ISNUMBER(F13),SUM(F13:F16),"")</f>
        <v>9</v>
      </c>
      <c r="G17" s="276">
        <f>IF(ISNUMBER(G13),SUM(G13:G16),"")</f>
        <v>425</v>
      </c>
      <c r="H17" s="277">
        <f>IF(ISNUMBER($G17),SUM(H13:H16),"")</f>
        <v>2</v>
      </c>
      <c r="I17" s="543"/>
      <c r="J17" s="244"/>
      <c r="K17" s="550"/>
      <c r="L17" s="550"/>
      <c r="M17" s="272" t="s">
        <v>18</v>
      </c>
      <c r="N17" s="273">
        <f>IF(ISNUMBER(N13),SUM(N13:N16),"")</f>
        <v>270</v>
      </c>
      <c r="O17" s="274">
        <f>IF(ISNUMBER(O13),SUM(O13:O16),"")</f>
        <v>72</v>
      </c>
      <c r="P17" s="275">
        <f>IF(ISNUMBER(P13),SUM(P13:P16),"")</f>
        <v>16</v>
      </c>
      <c r="Q17" s="276">
        <f>IF(ISNUMBER(Q13),SUM(Q13:Q16),"")</f>
        <v>342</v>
      </c>
      <c r="R17" s="277">
        <f>IF(ISNUMBER($Q17),SUM(R13:R16),"")</f>
        <v>0</v>
      </c>
      <c r="S17" s="543"/>
    </row>
    <row r="18" spans="1:19" ht="12.95" customHeight="1" thickTop="1" thickBot="1">
      <c r="A18" s="547" t="s">
        <v>272</v>
      </c>
      <c r="B18" s="547"/>
      <c r="C18" s="255">
        <v>1</v>
      </c>
      <c r="D18" s="281">
        <v>138</v>
      </c>
      <c r="E18" s="282">
        <v>59</v>
      </c>
      <c r="F18" s="282">
        <v>3</v>
      </c>
      <c r="G18" s="280">
        <f>IF(ISBLANK(D18),"",D18+E18)</f>
        <v>197</v>
      </c>
      <c r="H18" s="259">
        <f>IF(ISNUMBER(G18),IF(G18&gt;Q18,1,IF(G18=Q18,0.5,0)),"")</f>
        <v>1</v>
      </c>
      <c r="I18" s="548">
        <f>IF(COUNT(Q22),SUM(I13+G22-Q22),"")</f>
        <v>182</v>
      </c>
      <c r="J18" s="244"/>
      <c r="K18" s="547" t="s">
        <v>273</v>
      </c>
      <c r="L18" s="547"/>
      <c r="M18" s="255">
        <v>1</v>
      </c>
      <c r="N18" s="281">
        <v>118</v>
      </c>
      <c r="O18" s="282">
        <v>36</v>
      </c>
      <c r="P18" s="282">
        <v>10</v>
      </c>
      <c r="Q18" s="280">
        <f>IF(ISBLANK(N18),"",N18+O18)</f>
        <v>154</v>
      </c>
      <c r="R18" s="259">
        <f>IF(ISNUMBER(Q18),IF(G18&lt;Q18,1,IF(G18=Q18,0.5,0)),"")</f>
        <v>0</v>
      </c>
      <c r="S18" s="260"/>
    </row>
    <row r="19" spans="1:19" ht="12.95" customHeight="1" thickTop="1" thickBot="1">
      <c r="A19" s="547"/>
      <c r="B19" s="547"/>
      <c r="C19" s="261">
        <v>2</v>
      </c>
      <c r="D19" s="283">
        <v>123</v>
      </c>
      <c r="E19" s="284">
        <v>62</v>
      </c>
      <c r="F19" s="284">
        <v>4</v>
      </c>
      <c r="G19" s="264">
        <f>IF(ISBLANK(D19),"",D19+E19)</f>
        <v>185</v>
      </c>
      <c r="H19" s="265">
        <f>IF(ISNUMBER(G19),IF(G19&gt;Q19,1,IF(G19=Q19,0.5,0)),"")</f>
        <v>1</v>
      </c>
      <c r="I19" s="548"/>
      <c r="J19" s="244"/>
      <c r="K19" s="547"/>
      <c r="L19" s="547"/>
      <c r="M19" s="261">
        <v>2</v>
      </c>
      <c r="N19" s="283">
        <v>113</v>
      </c>
      <c r="O19" s="284">
        <v>52</v>
      </c>
      <c r="P19" s="284">
        <v>4</v>
      </c>
      <c r="Q19" s="264">
        <f>IF(ISBLANK(N19),"",N19+O19)</f>
        <v>165</v>
      </c>
      <c r="R19" s="265">
        <f>IF(ISNUMBER(Q19),IF(G19&lt;Q19,1,IF(G19=Q19,0.5,0)),"")</f>
        <v>0</v>
      </c>
      <c r="S19" s="260"/>
    </row>
    <row r="20" spans="1:19" ht="9.9499999999999993" customHeight="1" thickTop="1">
      <c r="A20" s="549" t="s">
        <v>213</v>
      </c>
      <c r="B20" s="549"/>
      <c r="C20" s="266"/>
      <c r="D20" s="267"/>
      <c r="E20" s="267"/>
      <c r="F20" s="267"/>
      <c r="G20" s="267"/>
      <c r="H20" s="267"/>
      <c r="I20" s="268"/>
      <c r="J20" s="244"/>
      <c r="K20" s="549" t="s">
        <v>232</v>
      </c>
      <c r="L20" s="549"/>
      <c r="M20" s="266"/>
      <c r="N20" s="267"/>
      <c r="O20" s="267"/>
      <c r="P20" s="267"/>
      <c r="Q20" s="267"/>
      <c r="R20" s="267"/>
      <c r="S20" s="268"/>
    </row>
    <row r="21" spans="1:19" ht="9.9499999999999993" customHeight="1" thickBot="1">
      <c r="A21" s="549"/>
      <c r="B21" s="549"/>
      <c r="C21" s="269"/>
      <c r="D21" s="270"/>
      <c r="E21" s="270"/>
      <c r="F21" s="270"/>
      <c r="G21" s="271"/>
      <c r="H21" s="271"/>
      <c r="I21" s="543">
        <f>IF(ISNUMBER(G22),IF(G22&gt;Q22,1,IF(G22=Q22,0.5,0)),"")</f>
        <v>1</v>
      </c>
      <c r="J21" s="244"/>
      <c r="K21" s="549"/>
      <c r="L21" s="549"/>
      <c r="M21" s="269"/>
      <c r="N21" s="270"/>
      <c r="O21" s="270"/>
      <c r="P21" s="270"/>
      <c r="Q21" s="271"/>
      <c r="R21" s="271"/>
      <c r="S21" s="543">
        <f>IF(ISNUMBER(Q22),IF(G22&lt;Q22,1,IF(G22=Q22,0.5,0)),"")</f>
        <v>0</v>
      </c>
    </row>
    <row r="22" spans="1:19" ht="15.95" customHeight="1" thickTop="1" thickBot="1">
      <c r="A22" s="550">
        <v>23251</v>
      </c>
      <c r="B22" s="550"/>
      <c r="C22" s="272" t="s">
        <v>18</v>
      </c>
      <c r="D22" s="273">
        <f>IF(ISNUMBER(D18),SUM(D18:D21),"")</f>
        <v>261</v>
      </c>
      <c r="E22" s="274">
        <f>IF(ISNUMBER(E18),SUM(E18:E21),"")</f>
        <v>121</v>
      </c>
      <c r="F22" s="275">
        <f>IF(ISNUMBER(F18),SUM(F18:F21),"")</f>
        <v>7</v>
      </c>
      <c r="G22" s="276">
        <f>IF(ISNUMBER(G18),SUM(G18:G21),"")</f>
        <v>382</v>
      </c>
      <c r="H22" s="277">
        <f>IF(ISNUMBER($G22),SUM(H18:H21),"")</f>
        <v>2</v>
      </c>
      <c r="I22" s="543"/>
      <c r="J22" s="244"/>
      <c r="K22" s="550">
        <v>25198</v>
      </c>
      <c r="L22" s="550"/>
      <c r="M22" s="272" t="s">
        <v>18</v>
      </c>
      <c r="N22" s="273">
        <f>IF(ISNUMBER(N18),SUM(N18:N21),"")</f>
        <v>231</v>
      </c>
      <c r="O22" s="274">
        <f>IF(ISNUMBER(O18),SUM(O18:O21),"")</f>
        <v>88</v>
      </c>
      <c r="P22" s="275">
        <f>IF(ISNUMBER(P18),SUM(P18:P21),"")</f>
        <v>14</v>
      </c>
      <c r="Q22" s="276">
        <f>IF(ISNUMBER(Q18),SUM(Q18:Q21),"")</f>
        <v>319</v>
      </c>
      <c r="R22" s="277">
        <f>IF(ISNUMBER($Q22),SUM(R18:R21),"")</f>
        <v>0</v>
      </c>
      <c r="S22" s="543"/>
    </row>
    <row r="23" spans="1:19" ht="12.95" customHeight="1" thickTop="1" thickBot="1">
      <c r="A23" s="547" t="s">
        <v>274</v>
      </c>
      <c r="B23" s="547"/>
      <c r="C23" s="255">
        <v>1</v>
      </c>
      <c r="D23" s="281">
        <v>113</v>
      </c>
      <c r="E23" s="282">
        <v>44</v>
      </c>
      <c r="F23" s="282">
        <v>6</v>
      </c>
      <c r="G23" s="280">
        <f>IF(ISBLANK(D23),"",D23+E23)</f>
        <v>157</v>
      </c>
      <c r="H23" s="259">
        <f>IF(ISNUMBER(G23),IF(G23&gt;Q23,1,IF(G23=Q23,0.5,0)),"")</f>
        <v>0</v>
      </c>
      <c r="I23" s="548">
        <f>IF(COUNT(Q27),SUM(I18+G27-Q27),"")</f>
        <v>145</v>
      </c>
      <c r="J23" s="244"/>
      <c r="K23" s="547" t="s">
        <v>275</v>
      </c>
      <c r="L23" s="547"/>
      <c r="M23" s="255">
        <v>1</v>
      </c>
      <c r="N23" s="281">
        <v>131</v>
      </c>
      <c r="O23" s="282">
        <v>60</v>
      </c>
      <c r="P23" s="282">
        <v>2</v>
      </c>
      <c r="Q23" s="280">
        <f>IF(ISBLANK(N23),"",N23+O23)</f>
        <v>191</v>
      </c>
      <c r="R23" s="259">
        <f>IF(ISNUMBER(Q23),IF(G23&lt;Q23,1,IF(G23=Q23,0.5,0)),"")</f>
        <v>1</v>
      </c>
      <c r="S23" s="260"/>
    </row>
    <row r="24" spans="1:19" ht="12.95" customHeight="1" thickTop="1" thickBot="1">
      <c r="A24" s="547"/>
      <c r="B24" s="547"/>
      <c r="C24" s="261">
        <v>2</v>
      </c>
      <c r="D24" s="283">
        <v>127</v>
      </c>
      <c r="E24" s="284">
        <v>59</v>
      </c>
      <c r="F24" s="284">
        <v>4</v>
      </c>
      <c r="G24" s="264">
        <f>IF(ISBLANK(D24),"",D24+E24)</f>
        <v>186</v>
      </c>
      <c r="H24" s="265">
        <f>IF(ISNUMBER(G24),IF(G24&gt;Q24,1,IF(G24=Q24,0.5,0)),"")</f>
        <v>0</v>
      </c>
      <c r="I24" s="548"/>
      <c r="J24" s="244"/>
      <c r="K24" s="547"/>
      <c r="L24" s="547"/>
      <c r="M24" s="261">
        <v>2</v>
      </c>
      <c r="N24" s="283">
        <v>137</v>
      </c>
      <c r="O24" s="284">
        <v>52</v>
      </c>
      <c r="P24" s="284">
        <v>4</v>
      </c>
      <c r="Q24" s="264">
        <f>IF(ISBLANK(N24),"",N24+O24)</f>
        <v>189</v>
      </c>
      <c r="R24" s="265">
        <f>IF(ISNUMBER(Q24),IF(G24&lt;Q24,1,IF(G24=Q24,0.5,0)),"")</f>
        <v>1</v>
      </c>
      <c r="S24" s="260"/>
    </row>
    <row r="25" spans="1:19" ht="9.9499999999999993" customHeight="1" thickTop="1">
      <c r="A25" s="549" t="s">
        <v>209</v>
      </c>
      <c r="B25" s="549"/>
      <c r="C25" s="266"/>
      <c r="D25" s="267"/>
      <c r="E25" s="267"/>
      <c r="F25" s="267"/>
      <c r="G25" s="267"/>
      <c r="H25" s="267"/>
      <c r="I25" s="268"/>
      <c r="J25" s="244"/>
      <c r="K25" s="549" t="s">
        <v>232</v>
      </c>
      <c r="L25" s="549"/>
      <c r="M25" s="266"/>
      <c r="N25" s="267"/>
      <c r="O25" s="267"/>
      <c r="P25" s="267"/>
      <c r="Q25" s="267"/>
      <c r="R25" s="267"/>
      <c r="S25" s="268"/>
    </row>
    <row r="26" spans="1:19" ht="9.9499999999999993" customHeight="1" thickBot="1">
      <c r="A26" s="549"/>
      <c r="B26" s="549"/>
      <c r="C26" s="269"/>
      <c r="D26" s="270"/>
      <c r="E26" s="270"/>
      <c r="F26" s="270"/>
      <c r="G26" s="271"/>
      <c r="H26" s="271"/>
      <c r="I26" s="543">
        <f>IF(ISNUMBER(G27),IF(G27&gt;Q27,1,IF(G27=Q27,0.5,0)),"")</f>
        <v>0</v>
      </c>
      <c r="J26" s="244"/>
      <c r="K26" s="549"/>
      <c r="L26" s="549"/>
      <c r="M26" s="269"/>
      <c r="N26" s="270"/>
      <c r="O26" s="270"/>
      <c r="P26" s="270"/>
      <c r="Q26" s="271"/>
      <c r="R26" s="271"/>
      <c r="S26" s="543">
        <f>IF(ISNUMBER(Q27),IF(G27&lt;Q27,1,IF(G27=Q27,0.5,0)),"")</f>
        <v>1</v>
      </c>
    </row>
    <row r="27" spans="1:19" ht="15.95" customHeight="1" thickTop="1" thickBot="1">
      <c r="A27" s="550">
        <v>21309</v>
      </c>
      <c r="B27" s="550"/>
      <c r="C27" s="272" t="s">
        <v>18</v>
      </c>
      <c r="D27" s="273">
        <f>IF(ISNUMBER(D23),SUM(D23:D26),"")</f>
        <v>240</v>
      </c>
      <c r="E27" s="274">
        <f>IF(ISNUMBER(E23),SUM(E23:E26),"")</f>
        <v>103</v>
      </c>
      <c r="F27" s="275">
        <f>IF(ISNUMBER(F23),SUM(F23:F26),"")</f>
        <v>10</v>
      </c>
      <c r="G27" s="276">
        <f>IF(ISNUMBER(G23),SUM(G23:G26),"")</f>
        <v>343</v>
      </c>
      <c r="H27" s="277">
        <f>IF(ISNUMBER($G27),SUM(H23:H26),"")</f>
        <v>0</v>
      </c>
      <c r="I27" s="543"/>
      <c r="J27" s="244"/>
      <c r="K27" s="550">
        <v>13850</v>
      </c>
      <c r="L27" s="550"/>
      <c r="M27" s="272" t="s">
        <v>18</v>
      </c>
      <c r="N27" s="273">
        <f>IF(ISNUMBER(N23),SUM(N23:N26),"")</f>
        <v>268</v>
      </c>
      <c r="O27" s="274">
        <f>IF(ISNUMBER(O23),SUM(O23:O26),"")</f>
        <v>112</v>
      </c>
      <c r="P27" s="275">
        <f>IF(ISNUMBER(P23),SUM(P23:P26),"")</f>
        <v>6</v>
      </c>
      <c r="Q27" s="276">
        <f>IF(ISNUMBER(Q23),SUM(Q23:Q26),"")</f>
        <v>380</v>
      </c>
      <c r="R27" s="277">
        <f>IF(ISNUMBER($Q27),SUM(R23:R26),"")</f>
        <v>2</v>
      </c>
      <c r="S27" s="543"/>
    </row>
    <row r="28" spans="1:19" ht="12.95" customHeight="1" thickTop="1" thickBot="1">
      <c r="A28" s="547" t="s">
        <v>276</v>
      </c>
      <c r="B28" s="547"/>
      <c r="C28" s="255">
        <v>1</v>
      </c>
      <c r="D28" s="281">
        <v>142</v>
      </c>
      <c r="E28" s="282">
        <v>62</v>
      </c>
      <c r="F28" s="282">
        <v>2</v>
      </c>
      <c r="G28" s="280">
        <f>IF(ISBLANK(D28),"",D28+E28)</f>
        <v>204</v>
      </c>
      <c r="H28" s="259">
        <f>IF(ISNUMBER(G28),IF(G28&gt;Q28,1,IF(G28=Q28,0.5,0)),"")</f>
        <v>0</v>
      </c>
      <c r="I28" s="548">
        <f>IF(COUNT(Q32),SUM(I23+G32-Q32),"")</f>
        <v>144</v>
      </c>
      <c r="J28" s="244"/>
      <c r="K28" s="547" t="s">
        <v>277</v>
      </c>
      <c r="L28" s="547"/>
      <c r="M28" s="255">
        <v>1</v>
      </c>
      <c r="N28" s="281">
        <v>145</v>
      </c>
      <c r="O28" s="282">
        <v>72</v>
      </c>
      <c r="P28" s="282">
        <v>1</v>
      </c>
      <c r="Q28" s="280">
        <f>IF(ISBLANK(N28),"",N28+O28)</f>
        <v>217</v>
      </c>
      <c r="R28" s="259">
        <f>IF(ISNUMBER(Q28),IF(G28&lt;Q28,1,IF(G28=Q28,0.5,0)),"")</f>
        <v>1</v>
      </c>
      <c r="S28" s="260"/>
    </row>
    <row r="29" spans="1:19" ht="12.95" customHeight="1" thickTop="1" thickBot="1">
      <c r="A29" s="547"/>
      <c r="B29" s="547"/>
      <c r="C29" s="261">
        <v>2</v>
      </c>
      <c r="D29" s="283">
        <v>138</v>
      </c>
      <c r="E29" s="284">
        <v>61</v>
      </c>
      <c r="F29" s="284">
        <v>3</v>
      </c>
      <c r="G29" s="264">
        <f>IF(ISBLANK(D29),"",D29+E29)</f>
        <v>199</v>
      </c>
      <c r="H29" s="265">
        <f>IF(ISNUMBER(G29),IF(G29&gt;Q29,1,IF(G29=Q29,0.5,0)),"")</f>
        <v>1</v>
      </c>
      <c r="I29" s="548"/>
      <c r="J29" s="244"/>
      <c r="K29" s="547"/>
      <c r="L29" s="547"/>
      <c r="M29" s="261">
        <v>2</v>
      </c>
      <c r="N29" s="283">
        <v>126</v>
      </c>
      <c r="O29" s="284">
        <v>61</v>
      </c>
      <c r="P29" s="284">
        <v>3</v>
      </c>
      <c r="Q29" s="264">
        <f>IF(ISBLANK(N29),"",N29+O29)</f>
        <v>187</v>
      </c>
      <c r="R29" s="265">
        <f>IF(ISNUMBER(Q29),IF(G29&lt;Q29,1,IF(G29=Q29,0.5,0)),"")</f>
        <v>0</v>
      </c>
      <c r="S29" s="260"/>
    </row>
    <row r="30" spans="1:19" ht="9.9499999999999993" customHeight="1" thickTop="1">
      <c r="A30" s="549" t="s">
        <v>278</v>
      </c>
      <c r="B30" s="549"/>
      <c r="C30" s="266"/>
      <c r="D30" s="267"/>
      <c r="E30" s="267"/>
      <c r="F30" s="267"/>
      <c r="G30" s="267"/>
      <c r="H30" s="267"/>
      <c r="I30" s="268"/>
      <c r="J30" s="244"/>
      <c r="K30" s="549" t="s">
        <v>251</v>
      </c>
      <c r="L30" s="549"/>
      <c r="M30" s="266"/>
      <c r="N30" s="267"/>
      <c r="O30" s="267"/>
      <c r="P30" s="267"/>
      <c r="Q30" s="267"/>
      <c r="R30" s="267"/>
      <c r="S30" s="268"/>
    </row>
    <row r="31" spans="1:19" ht="9.9499999999999993" customHeight="1" thickBot="1">
      <c r="A31" s="549"/>
      <c r="B31" s="549"/>
      <c r="C31" s="269"/>
      <c r="D31" s="270"/>
      <c r="E31" s="270"/>
      <c r="F31" s="270"/>
      <c r="G31" s="271"/>
      <c r="H31" s="271"/>
      <c r="I31" s="543">
        <f>IF(ISNUMBER(G32),IF(G32&gt;Q32,1,IF(G32=Q32,0.5,0)),"")</f>
        <v>0</v>
      </c>
      <c r="J31" s="244"/>
      <c r="K31" s="549"/>
      <c r="L31" s="549"/>
      <c r="M31" s="269"/>
      <c r="N31" s="270"/>
      <c r="O31" s="270"/>
      <c r="P31" s="270"/>
      <c r="Q31" s="271"/>
      <c r="R31" s="271"/>
      <c r="S31" s="543">
        <f>IF(ISNUMBER(Q32),IF(G32&lt;Q32,1,IF(G32=Q32,0.5,0)),"")</f>
        <v>1</v>
      </c>
    </row>
    <row r="32" spans="1:19" ht="15.95" customHeight="1" thickTop="1" thickBot="1">
      <c r="A32" s="550">
        <v>1289</v>
      </c>
      <c r="B32" s="550"/>
      <c r="C32" s="272" t="s">
        <v>18</v>
      </c>
      <c r="D32" s="273">
        <f>IF(ISNUMBER(D28),SUM(D28:D31),"")</f>
        <v>280</v>
      </c>
      <c r="E32" s="274">
        <f>IF(ISNUMBER(E28),SUM(E28:E31),"")</f>
        <v>123</v>
      </c>
      <c r="F32" s="275">
        <f>IF(ISNUMBER(F28),SUM(F28:F31),"")</f>
        <v>5</v>
      </c>
      <c r="G32" s="276">
        <f>IF(ISNUMBER(G28),SUM(G28:G31),"")</f>
        <v>403</v>
      </c>
      <c r="H32" s="277">
        <f>IF(ISNUMBER($G32),SUM(H28:H31),"")</f>
        <v>1</v>
      </c>
      <c r="I32" s="543"/>
      <c r="J32" s="244"/>
      <c r="K32" s="550">
        <v>823</v>
      </c>
      <c r="L32" s="550"/>
      <c r="M32" s="272" t="s">
        <v>18</v>
      </c>
      <c r="N32" s="273">
        <f>IF(ISNUMBER(N28),SUM(N28:N31),"")</f>
        <v>271</v>
      </c>
      <c r="O32" s="274">
        <f>IF(ISNUMBER(O28),SUM(O28:O31),"")</f>
        <v>133</v>
      </c>
      <c r="P32" s="275">
        <f>IF(ISNUMBER(P28),SUM(P28:P31),"")</f>
        <v>4</v>
      </c>
      <c r="Q32" s="276">
        <f>IF(ISNUMBER(Q28),SUM(Q28:Q31),"")</f>
        <v>404</v>
      </c>
      <c r="R32" s="277">
        <f>IF(ISNUMBER($Q32),SUM(R28:R31),"")</f>
        <v>1</v>
      </c>
      <c r="S32" s="543"/>
    </row>
    <row r="33" spans="1:27" ht="12.95" customHeight="1" thickTop="1" thickBot="1">
      <c r="A33" s="547" t="s">
        <v>279</v>
      </c>
      <c r="B33" s="547"/>
      <c r="C33" s="255">
        <v>1</v>
      </c>
      <c r="D33" s="281">
        <v>130</v>
      </c>
      <c r="E33" s="282">
        <v>69</v>
      </c>
      <c r="F33" s="282">
        <v>1</v>
      </c>
      <c r="G33" s="280">
        <f>IF(ISBLANK(D33),"",D33+E33)</f>
        <v>199</v>
      </c>
      <c r="H33" s="259">
        <f>IF(ISNUMBER(G33),IF(G33&gt;Q33,1,IF(G33=Q33,0.5,0)),"")</f>
        <v>0</v>
      </c>
      <c r="I33" s="548">
        <f>IF(COUNT(Q37),SUM(I28+G37-Q37),"")</f>
        <v>129</v>
      </c>
      <c r="J33" s="244"/>
      <c r="K33" s="547" t="s">
        <v>280</v>
      </c>
      <c r="L33" s="547"/>
      <c r="M33" s="255">
        <v>1</v>
      </c>
      <c r="N33" s="281">
        <v>136</v>
      </c>
      <c r="O33" s="282">
        <v>69</v>
      </c>
      <c r="P33" s="282">
        <v>6</v>
      </c>
      <c r="Q33" s="280">
        <f>IF(ISBLANK(N33),"",N33+O33)</f>
        <v>205</v>
      </c>
      <c r="R33" s="259">
        <f>IF(ISNUMBER(Q33),IF(G33&lt;Q33,1,IF(G33=Q33,0.5,0)),"")</f>
        <v>1</v>
      </c>
      <c r="S33" s="260"/>
    </row>
    <row r="34" spans="1:27" ht="12.95" customHeight="1" thickTop="1" thickBot="1">
      <c r="A34" s="547"/>
      <c r="B34" s="547"/>
      <c r="C34" s="261">
        <v>2</v>
      </c>
      <c r="D34" s="283">
        <v>127</v>
      </c>
      <c r="E34" s="284">
        <v>44</v>
      </c>
      <c r="F34" s="284">
        <v>3</v>
      </c>
      <c r="G34" s="264">
        <f>IF(ISBLANK(D34),"",D34+E34)</f>
        <v>171</v>
      </c>
      <c r="H34" s="265">
        <f>IF(ISNUMBER(G34),IF(G34&gt;Q34,1,IF(G34=Q34,0.5,0)),"")</f>
        <v>0</v>
      </c>
      <c r="I34" s="548"/>
      <c r="J34" s="244"/>
      <c r="K34" s="547"/>
      <c r="L34" s="547"/>
      <c r="M34" s="261">
        <v>2</v>
      </c>
      <c r="N34" s="283">
        <v>118</v>
      </c>
      <c r="O34" s="284">
        <v>62</v>
      </c>
      <c r="P34" s="284">
        <v>4</v>
      </c>
      <c r="Q34" s="264">
        <f>IF(ISBLANK(N34),"",N34+O34)</f>
        <v>180</v>
      </c>
      <c r="R34" s="265">
        <f>IF(ISNUMBER(Q34),IF(G34&lt;Q34,1,IF(G34=Q34,0.5,0)),"")</f>
        <v>1</v>
      </c>
      <c r="S34" s="260"/>
    </row>
    <row r="35" spans="1:27" ht="9.9499999999999993" customHeight="1" thickTop="1">
      <c r="A35" s="549" t="s">
        <v>281</v>
      </c>
      <c r="B35" s="549"/>
      <c r="C35" s="266"/>
      <c r="D35" s="267"/>
      <c r="E35" s="267"/>
      <c r="F35" s="267"/>
      <c r="G35" s="267"/>
      <c r="H35" s="267"/>
      <c r="I35" s="268"/>
      <c r="J35" s="244"/>
      <c r="K35" s="549" t="s">
        <v>239</v>
      </c>
      <c r="L35" s="549"/>
      <c r="M35" s="266"/>
      <c r="N35" s="267"/>
      <c r="O35" s="267"/>
      <c r="P35" s="267"/>
      <c r="Q35" s="267"/>
      <c r="R35" s="267"/>
      <c r="S35" s="268"/>
    </row>
    <row r="36" spans="1:27" ht="9.9499999999999993" customHeight="1" thickBot="1">
      <c r="A36" s="549"/>
      <c r="B36" s="549"/>
      <c r="C36" s="269"/>
      <c r="D36" s="270"/>
      <c r="E36" s="270"/>
      <c r="F36" s="270"/>
      <c r="G36" s="271"/>
      <c r="H36" s="271"/>
      <c r="I36" s="543">
        <f>IF(ISNUMBER(G37),IF(G37&gt;Q37,1,IF(G37=Q37,0.5,0)),"")</f>
        <v>0</v>
      </c>
      <c r="J36" s="244"/>
      <c r="K36" s="549"/>
      <c r="L36" s="549"/>
      <c r="M36" s="269"/>
      <c r="N36" s="270"/>
      <c r="O36" s="270"/>
      <c r="P36" s="270"/>
      <c r="Q36" s="271"/>
      <c r="R36" s="271"/>
      <c r="S36" s="543">
        <f>IF(ISNUMBER(Q37),IF(G37&lt;Q37,1,IF(G37=Q37,0.5,0)),"")</f>
        <v>1</v>
      </c>
    </row>
    <row r="37" spans="1:27" ht="15.95" customHeight="1" thickTop="1" thickBot="1">
      <c r="A37" s="544">
        <v>17862</v>
      </c>
      <c r="B37" s="544"/>
      <c r="C37" s="272" t="s">
        <v>18</v>
      </c>
      <c r="D37" s="273">
        <f>IF(ISNUMBER(D33),SUM(D33:D36),"")</f>
        <v>257</v>
      </c>
      <c r="E37" s="274">
        <f>IF(ISNUMBER(E33),SUM(E33:E36),"")</f>
        <v>113</v>
      </c>
      <c r="F37" s="275">
        <f>IF(ISNUMBER(F33),SUM(F33:F36),"")</f>
        <v>4</v>
      </c>
      <c r="G37" s="276">
        <f>IF(ISNUMBER(G33),SUM(G33:G36),"")</f>
        <v>370</v>
      </c>
      <c r="H37" s="277">
        <f>IF(ISNUMBER($G37),SUM(H33:H36),"")</f>
        <v>0</v>
      </c>
      <c r="I37" s="543"/>
      <c r="J37" s="244"/>
      <c r="K37" s="544">
        <v>15623</v>
      </c>
      <c r="L37" s="544"/>
      <c r="M37" s="272" t="s">
        <v>18</v>
      </c>
      <c r="N37" s="273">
        <f>IF(ISNUMBER(N33),SUM(N33:N36),"")</f>
        <v>254</v>
      </c>
      <c r="O37" s="274">
        <f>IF(ISNUMBER(O33),SUM(O33:O36),"")</f>
        <v>131</v>
      </c>
      <c r="P37" s="275">
        <f>IF(ISNUMBER(P33),SUM(P33:P36),"")</f>
        <v>10</v>
      </c>
      <c r="Q37" s="276">
        <f>IF(ISNUMBER(Q33),SUM(Q33:Q36),"")</f>
        <v>385</v>
      </c>
      <c r="R37" s="277">
        <f>IF(ISNUMBER($Q37),SUM(R33:R36),"")</f>
        <v>2</v>
      </c>
      <c r="S37" s="543"/>
    </row>
    <row r="38" spans="1:27" ht="5.0999999999999996" customHeight="1" thickTop="1" thickBot="1">
      <c r="A38" s="244"/>
      <c r="B38" s="244"/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4"/>
      <c r="P38" s="244"/>
    </row>
    <row r="39" spans="1:27" ht="20.100000000000001" customHeight="1" thickBot="1">
      <c r="A39" s="285"/>
      <c r="B39" s="286"/>
      <c r="C39" s="287" t="s">
        <v>46</v>
      </c>
      <c r="D39" s="288">
        <f>IF(ISNUMBER(D12),SUM(D12,D17,D22,D27,D32,D37),"")</f>
        <v>1608</v>
      </c>
      <c r="E39" s="289">
        <f>IF(ISNUMBER(E12),SUM(E12,E17,E22,E27,E32,E37),"")</f>
        <v>694</v>
      </c>
      <c r="F39" s="290">
        <f>IF(ISNUMBER(F12),SUM(F12,F17,F22,F27,F32,F37),"")</f>
        <v>46</v>
      </c>
      <c r="G39" s="291">
        <f>IF(ISNUMBER(G12),SUM(G12,G17,G22,G27,G32,G37),"")</f>
        <v>2302</v>
      </c>
      <c r="H39" s="292">
        <f>IF(ISNUMBER($G39),SUM(H12,H17,H22,H27,H32,H37),"")</f>
        <v>6</v>
      </c>
      <c r="I39" s="293">
        <f>IF(ISNUMBER(G39),IF(G39&gt;Q39,2,IF(G39=Q39,1,0)),"")</f>
        <v>2</v>
      </c>
      <c r="J39" s="244"/>
      <c r="K39" s="285"/>
      <c r="L39" s="286"/>
      <c r="M39" s="287" t="s">
        <v>46</v>
      </c>
      <c r="N39" s="288">
        <f>IF(ISNUMBER(N12),SUM(N12,N17,N22,N27,N32,N37),"")</f>
        <v>1542</v>
      </c>
      <c r="O39" s="289">
        <f>IF(ISNUMBER(O12),SUM(O12,O17,O22,O27,O32,O37),"")</f>
        <v>631</v>
      </c>
      <c r="P39" s="290">
        <f>IF(ISNUMBER(P12),SUM(P12,P17,P22,P27,P32,P37),"")</f>
        <v>63</v>
      </c>
      <c r="Q39" s="291">
        <f>IF(ISNUMBER(Q12),SUM(Q12,Q17,Q22,Q27,Q32,Q37),"")</f>
        <v>2173</v>
      </c>
      <c r="R39" s="292">
        <f>IF(ISNUMBER($Q39),SUM(R12,R17,R22,R27,R32,R37),"")</f>
        <v>6</v>
      </c>
      <c r="S39" s="293">
        <f>IF(ISNUMBER(Q39),IF(G39&lt;Q39,2,IF(G39=Q39,1,0)),"")</f>
        <v>0</v>
      </c>
    </row>
    <row r="40" spans="1:27" ht="5.0999999999999996" customHeight="1" thickBot="1">
      <c r="A40" s="244"/>
      <c r="B40" s="244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</row>
    <row r="41" spans="1:27" ht="21.95" customHeight="1" thickBot="1">
      <c r="A41" s="294"/>
      <c r="B41" s="295" t="s">
        <v>47</v>
      </c>
      <c r="C41" s="545" t="s">
        <v>102</v>
      </c>
      <c r="D41" s="545"/>
      <c r="E41" s="545"/>
      <c r="F41" s="244"/>
      <c r="G41" s="546" t="s">
        <v>49</v>
      </c>
      <c r="H41" s="546"/>
      <c r="I41" s="296">
        <f>IF(ISNUMBER(I11),SUM(I11,I16,I21,I26,I31,I36,I39),"")</f>
        <v>5</v>
      </c>
      <c r="J41" s="244"/>
      <c r="K41" s="294"/>
      <c r="L41" s="295" t="s">
        <v>47</v>
      </c>
      <c r="M41" s="545" t="s">
        <v>118</v>
      </c>
      <c r="N41" s="545"/>
      <c r="O41" s="545"/>
      <c r="P41" s="244"/>
      <c r="Q41" s="546" t="s">
        <v>49</v>
      </c>
      <c r="R41" s="546"/>
      <c r="S41" s="296">
        <f>IF(ISNUMBER(S11),SUM(S11,S16,S21,S26,S31,S36,S39),"")</f>
        <v>3</v>
      </c>
    </row>
    <row r="42" spans="1:27" ht="20.100000000000001" customHeight="1">
      <c r="A42" s="294"/>
      <c r="B42" s="295" t="s">
        <v>51</v>
      </c>
      <c r="C42" s="537"/>
      <c r="D42" s="537"/>
      <c r="E42" s="537"/>
      <c r="F42" s="297"/>
      <c r="G42" s="297"/>
      <c r="H42" s="297"/>
      <c r="I42" s="297"/>
      <c r="J42" s="297"/>
      <c r="K42" s="294"/>
      <c r="L42" s="295" t="s">
        <v>51</v>
      </c>
      <c r="M42" s="537"/>
      <c r="N42" s="537"/>
      <c r="O42" s="537"/>
      <c r="P42" s="298"/>
      <c r="Q42" s="254"/>
      <c r="R42" s="254"/>
      <c r="S42" s="254"/>
    </row>
    <row r="43" spans="1:27" ht="20.25" customHeight="1">
      <c r="A43" s="295" t="s">
        <v>52</v>
      </c>
      <c r="B43" s="295" t="s">
        <v>53</v>
      </c>
      <c r="C43" s="538" t="s">
        <v>54</v>
      </c>
      <c r="D43" s="538"/>
      <c r="E43" s="538"/>
      <c r="F43" s="538"/>
      <c r="G43" s="538"/>
      <c r="H43" s="538"/>
      <c r="I43" s="295"/>
      <c r="J43" s="295"/>
      <c r="K43" s="295" t="s">
        <v>55</v>
      </c>
      <c r="L43" s="539"/>
      <c r="M43" s="539"/>
      <c r="N43" s="244"/>
      <c r="O43" s="295" t="s">
        <v>51</v>
      </c>
      <c r="P43" s="540"/>
      <c r="Q43" s="540"/>
      <c r="R43" s="540"/>
      <c r="S43" s="540"/>
      <c r="V43" s="299"/>
      <c r="W43" s="299"/>
      <c r="X43" s="299"/>
      <c r="Y43" s="299"/>
      <c r="Z43" s="299"/>
      <c r="AA43" s="299"/>
    </row>
    <row r="44" spans="1:27" ht="9.75" customHeight="1">
      <c r="A44" s="295"/>
      <c r="B44" s="295"/>
      <c r="C44" s="297"/>
      <c r="D44" s="297"/>
      <c r="E44" s="297"/>
      <c r="F44" s="297"/>
      <c r="G44" s="297"/>
      <c r="H44" s="297"/>
      <c r="I44" s="295"/>
      <c r="J44" s="295"/>
      <c r="K44" s="295"/>
      <c r="L44" s="297"/>
      <c r="M44" s="297"/>
      <c r="N44" s="244"/>
      <c r="O44" s="295"/>
      <c r="P44" s="297"/>
      <c r="Q44" s="297"/>
      <c r="R44" s="297"/>
      <c r="S44" s="297"/>
    </row>
    <row r="45" spans="1:27" ht="30" customHeight="1">
      <c r="A45" s="300" t="s">
        <v>56</v>
      </c>
      <c r="B45" s="244"/>
      <c r="C45" s="244"/>
      <c r="D45" s="244"/>
      <c r="E45" s="244"/>
      <c r="F45" s="301" t="str">
        <f>IF((B3=0)," ",(CONCATENATE(B3,"   vs   ",L3)))</f>
        <v>SK Uhelné sklady D   vs   TJ Sokol Praha - Vršovice C</v>
      </c>
      <c r="G45" s="244"/>
      <c r="H45" s="244"/>
      <c r="I45" s="244"/>
      <c r="J45" s="244"/>
      <c r="K45" s="244"/>
      <c r="L45" s="244"/>
      <c r="M45" s="244"/>
      <c r="N45" s="244"/>
      <c r="O45" s="244"/>
      <c r="P45" s="244"/>
    </row>
    <row r="46" spans="1:27" ht="20.100000000000001" customHeight="1">
      <c r="A46" s="244"/>
      <c r="B46" s="302" t="s">
        <v>57</v>
      </c>
      <c r="C46" s="541" t="s">
        <v>58</v>
      </c>
      <c r="D46" s="541"/>
      <c r="E46" s="244"/>
      <c r="F46" s="244"/>
      <c r="G46" s="244"/>
      <c r="H46" s="244"/>
      <c r="I46" s="302" t="s">
        <v>59</v>
      </c>
      <c r="J46" s="542">
        <v>19</v>
      </c>
      <c r="K46" s="542"/>
      <c r="L46" s="244"/>
      <c r="M46" s="244"/>
      <c r="N46" s="244"/>
      <c r="O46" s="244"/>
      <c r="P46" s="244"/>
    </row>
    <row r="47" spans="1:27" ht="20.100000000000001" customHeight="1">
      <c r="A47" s="244"/>
      <c r="B47" s="302" t="s">
        <v>60</v>
      </c>
      <c r="C47" s="534" t="s">
        <v>160</v>
      </c>
      <c r="D47" s="534"/>
      <c r="E47" s="244"/>
      <c r="F47" s="244"/>
      <c r="G47" s="244"/>
      <c r="H47" s="244"/>
      <c r="I47" s="302" t="s">
        <v>62</v>
      </c>
      <c r="J47" s="535">
        <v>2</v>
      </c>
      <c r="K47" s="535"/>
      <c r="L47" s="244"/>
      <c r="M47" s="244"/>
      <c r="N47" s="244"/>
      <c r="O47" s="244"/>
      <c r="P47" s="302" t="s">
        <v>63</v>
      </c>
      <c r="Q47" s="536">
        <v>43344</v>
      </c>
      <c r="R47" s="536"/>
      <c r="S47" s="536"/>
    </row>
    <row r="48" spans="1:27" ht="9.9499999999999993" customHeight="1">
      <c r="A48" s="244"/>
      <c r="B48" s="244"/>
      <c r="C48" s="244"/>
      <c r="D48" s="244"/>
      <c r="E48" s="244"/>
      <c r="F48" s="244"/>
      <c r="G48" s="244"/>
      <c r="H48" s="244"/>
      <c r="I48" s="244"/>
      <c r="J48" s="244"/>
      <c r="K48" s="244"/>
      <c r="L48" s="244"/>
      <c r="M48" s="244"/>
      <c r="N48" s="244"/>
      <c r="O48" s="244"/>
      <c r="P48" s="244"/>
    </row>
    <row r="49" spans="1:19" ht="15" customHeight="1">
      <c r="A49" s="528" t="s">
        <v>64</v>
      </c>
      <c r="B49" s="528"/>
      <c r="C49" s="528"/>
      <c r="D49" s="528"/>
      <c r="E49" s="528"/>
      <c r="F49" s="528"/>
      <c r="G49" s="528"/>
      <c r="H49" s="528"/>
      <c r="I49" s="528"/>
      <c r="J49" s="528"/>
      <c r="K49" s="528"/>
      <c r="L49" s="528"/>
      <c r="M49" s="528"/>
      <c r="N49" s="528"/>
      <c r="O49" s="528"/>
      <c r="P49" s="528"/>
      <c r="Q49" s="528"/>
      <c r="R49" s="528"/>
      <c r="S49" s="528"/>
    </row>
    <row r="50" spans="1:19" ht="90" customHeight="1">
      <c r="A50" s="529"/>
      <c r="B50" s="529"/>
      <c r="C50" s="529"/>
      <c r="D50" s="529"/>
      <c r="E50" s="529"/>
      <c r="F50" s="529"/>
      <c r="G50" s="529"/>
      <c r="H50" s="529"/>
      <c r="I50" s="529"/>
      <c r="J50" s="529"/>
      <c r="K50" s="529"/>
      <c r="L50" s="529"/>
      <c r="M50" s="529"/>
      <c r="N50" s="529"/>
      <c r="O50" s="529"/>
      <c r="P50" s="529"/>
      <c r="Q50" s="529"/>
      <c r="R50" s="529"/>
      <c r="S50" s="529"/>
    </row>
    <row r="51" spans="1:19" ht="5.0999999999999996" customHeight="1">
      <c r="A51" s="244"/>
      <c r="B51" s="244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</row>
    <row r="52" spans="1:19" ht="15" customHeight="1">
      <c r="A52" s="526" t="s">
        <v>65</v>
      </c>
      <c r="B52" s="526"/>
      <c r="C52" s="526"/>
      <c r="D52" s="526"/>
      <c r="E52" s="526"/>
      <c r="F52" s="526"/>
      <c r="G52" s="526"/>
      <c r="H52" s="526"/>
      <c r="I52" s="526"/>
      <c r="J52" s="526"/>
      <c r="K52" s="526"/>
      <c r="L52" s="526"/>
      <c r="M52" s="526"/>
      <c r="N52" s="526"/>
      <c r="O52" s="526"/>
      <c r="P52" s="526"/>
      <c r="Q52" s="526"/>
      <c r="R52" s="526"/>
      <c r="S52" s="526"/>
    </row>
    <row r="53" spans="1:19" ht="6.75" customHeight="1">
      <c r="A53" s="303"/>
      <c r="B53" s="304"/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5"/>
    </row>
    <row r="54" spans="1:19" ht="18" customHeight="1">
      <c r="A54" s="306" t="s">
        <v>5</v>
      </c>
      <c r="B54" s="304"/>
      <c r="C54" s="304"/>
      <c r="D54" s="304"/>
      <c r="E54" s="304"/>
      <c r="F54" s="304"/>
      <c r="G54" s="304"/>
      <c r="H54" s="304"/>
      <c r="I54" s="304"/>
      <c r="J54" s="304"/>
      <c r="K54" s="307" t="s">
        <v>7</v>
      </c>
      <c r="L54" s="304"/>
      <c r="M54" s="304"/>
      <c r="N54" s="304"/>
      <c r="O54" s="304"/>
      <c r="P54" s="304"/>
      <c r="Q54" s="304"/>
      <c r="R54" s="304"/>
      <c r="S54" s="305"/>
    </row>
    <row r="55" spans="1:19" ht="18" customHeight="1">
      <c r="A55" s="308"/>
      <c r="B55" s="309" t="s">
        <v>66</v>
      </c>
      <c r="C55" s="310"/>
      <c r="D55" s="311"/>
      <c r="E55" s="309" t="s">
        <v>67</v>
      </c>
      <c r="F55" s="310"/>
      <c r="G55" s="310"/>
      <c r="H55" s="310"/>
      <c r="I55" s="311"/>
      <c r="J55" s="304"/>
      <c r="K55" s="312"/>
      <c r="L55" s="309" t="s">
        <v>66</v>
      </c>
      <c r="M55" s="310"/>
      <c r="N55" s="311"/>
      <c r="O55" s="309" t="s">
        <v>67</v>
      </c>
      <c r="P55" s="310"/>
      <c r="Q55" s="310"/>
      <c r="R55" s="310"/>
      <c r="S55" s="313"/>
    </row>
    <row r="56" spans="1:19" ht="18" customHeight="1">
      <c r="A56" s="314" t="s">
        <v>68</v>
      </c>
      <c r="B56" s="315" t="s">
        <v>69</v>
      </c>
      <c r="C56" s="316"/>
      <c r="D56" s="317" t="s">
        <v>70</v>
      </c>
      <c r="E56" s="315" t="s">
        <v>69</v>
      </c>
      <c r="F56" s="318"/>
      <c r="G56" s="318"/>
      <c r="H56" s="319"/>
      <c r="I56" s="317" t="s">
        <v>70</v>
      </c>
      <c r="J56" s="304"/>
      <c r="K56" s="320" t="s">
        <v>68</v>
      </c>
      <c r="L56" s="315" t="s">
        <v>69</v>
      </c>
      <c r="M56" s="316"/>
      <c r="N56" s="317" t="s">
        <v>70</v>
      </c>
      <c r="O56" s="315" t="s">
        <v>69</v>
      </c>
      <c r="P56" s="318"/>
      <c r="Q56" s="318"/>
      <c r="R56" s="319"/>
      <c r="S56" s="321" t="s">
        <v>70</v>
      </c>
    </row>
    <row r="57" spans="1:19" ht="18" customHeight="1">
      <c r="A57" s="322">
        <v>50</v>
      </c>
      <c r="B57" s="532" t="s">
        <v>282</v>
      </c>
      <c r="C57" s="532"/>
      <c r="D57" s="323">
        <v>1252</v>
      </c>
      <c r="E57" s="533" t="s">
        <v>283</v>
      </c>
      <c r="F57" s="533"/>
      <c r="G57" s="533"/>
      <c r="H57" s="533"/>
      <c r="I57" s="323">
        <v>21309</v>
      </c>
      <c r="J57" s="304"/>
      <c r="K57" s="324"/>
      <c r="L57" s="532"/>
      <c r="M57" s="532"/>
      <c r="N57" s="323"/>
      <c r="O57" s="533"/>
      <c r="P57" s="533"/>
      <c r="Q57" s="533"/>
      <c r="R57" s="533"/>
      <c r="S57" s="325"/>
    </row>
    <row r="58" spans="1:19" ht="18" customHeight="1">
      <c r="A58" s="322"/>
      <c r="B58" s="532"/>
      <c r="C58" s="532"/>
      <c r="D58" s="323"/>
      <c r="E58" s="533"/>
      <c r="F58" s="533"/>
      <c r="G58" s="533"/>
      <c r="H58" s="533"/>
      <c r="I58" s="323"/>
      <c r="J58" s="304"/>
      <c r="K58" s="324"/>
      <c r="L58" s="532"/>
      <c r="M58" s="532"/>
      <c r="N58" s="323"/>
      <c r="O58" s="533"/>
      <c r="P58" s="533"/>
      <c r="Q58" s="533"/>
      <c r="R58" s="533"/>
      <c r="S58" s="325"/>
    </row>
    <row r="59" spans="1:19" ht="11.25" customHeight="1">
      <c r="A59" s="326"/>
      <c r="B59" s="327"/>
      <c r="C59" s="327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327"/>
      <c r="O59" s="327"/>
      <c r="P59" s="327"/>
      <c r="Q59" s="327"/>
      <c r="R59" s="327"/>
      <c r="S59" s="328"/>
    </row>
    <row r="60" spans="1:19" ht="3.75" customHeight="1">
      <c r="A60" s="307"/>
      <c r="B60" s="304"/>
      <c r="C60" s="304"/>
      <c r="D60" s="304"/>
      <c r="E60" s="304"/>
      <c r="F60" s="304"/>
      <c r="G60" s="304"/>
      <c r="H60" s="304"/>
      <c r="I60" s="304"/>
      <c r="J60" s="304"/>
      <c r="K60" s="307"/>
      <c r="L60" s="304"/>
      <c r="M60" s="304"/>
      <c r="N60" s="304"/>
      <c r="O60" s="304"/>
      <c r="P60" s="304"/>
      <c r="Q60" s="304"/>
      <c r="R60" s="304"/>
      <c r="S60" s="304"/>
    </row>
    <row r="61" spans="1:19" ht="19.5" customHeight="1">
      <c r="A61" s="526" t="s">
        <v>71</v>
      </c>
      <c r="B61" s="526"/>
      <c r="C61" s="526"/>
      <c r="D61" s="526"/>
      <c r="E61" s="526"/>
      <c r="F61" s="526"/>
      <c r="G61" s="526"/>
      <c r="H61" s="526"/>
      <c r="I61" s="526"/>
      <c r="J61" s="526"/>
      <c r="K61" s="526"/>
      <c r="L61" s="526"/>
      <c r="M61" s="526"/>
      <c r="N61" s="526"/>
      <c r="O61" s="526"/>
      <c r="P61" s="526"/>
      <c r="Q61" s="526"/>
      <c r="R61" s="526"/>
      <c r="S61" s="526"/>
    </row>
    <row r="62" spans="1:19" ht="90" customHeight="1">
      <c r="A62" s="527"/>
      <c r="B62" s="527"/>
      <c r="C62" s="527"/>
      <c r="D62" s="527"/>
      <c r="E62" s="527"/>
      <c r="F62" s="527"/>
      <c r="G62" s="527"/>
      <c r="H62" s="527"/>
      <c r="I62" s="527"/>
      <c r="J62" s="527"/>
      <c r="K62" s="527"/>
      <c r="L62" s="527"/>
      <c r="M62" s="527"/>
      <c r="N62" s="527"/>
      <c r="O62" s="527"/>
      <c r="P62" s="527"/>
      <c r="Q62" s="527"/>
      <c r="R62" s="527"/>
      <c r="S62" s="527"/>
    </row>
    <row r="63" spans="1:19" ht="5.0999999999999996" customHeight="1">
      <c r="A63" s="244"/>
      <c r="B63" s="244"/>
      <c r="C63" s="244"/>
      <c r="D63" s="244"/>
      <c r="E63" s="244"/>
      <c r="F63" s="244"/>
      <c r="G63" s="244"/>
      <c r="H63" s="244"/>
      <c r="I63" s="244"/>
      <c r="J63" s="244"/>
      <c r="K63" s="244"/>
      <c r="L63" s="244"/>
      <c r="M63" s="244"/>
      <c r="N63" s="244"/>
      <c r="O63" s="244"/>
      <c r="P63" s="244"/>
    </row>
    <row r="64" spans="1:19" ht="15" customHeight="1">
      <c r="A64" s="528" t="s">
        <v>72</v>
      </c>
      <c r="B64" s="528"/>
      <c r="C64" s="528"/>
      <c r="D64" s="528"/>
      <c r="E64" s="528"/>
      <c r="F64" s="528"/>
      <c r="G64" s="528"/>
      <c r="H64" s="528"/>
      <c r="I64" s="528"/>
      <c r="J64" s="528"/>
      <c r="K64" s="528"/>
      <c r="L64" s="528"/>
      <c r="M64" s="528"/>
      <c r="N64" s="528"/>
      <c r="O64" s="528"/>
      <c r="P64" s="528"/>
      <c r="Q64" s="528"/>
      <c r="R64" s="528"/>
      <c r="S64" s="528"/>
    </row>
    <row r="65" spans="1:27" ht="90" customHeight="1">
      <c r="A65" s="529"/>
      <c r="B65" s="529"/>
      <c r="C65" s="529"/>
      <c r="D65" s="529"/>
      <c r="E65" s="529"/>
      <c r="F65" s="529"/>
      <c r="G65" s="529"/>
      <c r="H65" s="529"/>
      <c r="I65" s="529"/>
      <c r="J65" s="529"/>
      <c r="K65" s="529"/>
      <c r="L65" s="529"/>
      <c r="M65" s="529"/>
      <c r="N65" s="529"/>
      <c r="O65" s="529"/>
      <c r="P65" s="529"/>
      <c r="Q65" s="529"/>
      <c r="R65" s="529"/>
      <c r="S65" s="529"/>
    </row>
    <row r="66" spans="1:27" ht="30" customHeight="1">
      <c r="A66" s="530" t="s">
        <v>73</v>
      </c>
      <c r="B66" s="530"/>
      <c r="C66" s="531"/>
      <c r="D66" s="531"/>
      <c r="E66" s="531"/>
      <c r="F66" s="531"/>
      <c r="G66" s="531"/>
      <c r="H66" s="531"/>
      <c r="I66" s="244"/>
      <c r="J66" s="244"/>
      <c r="K66" s="244"/>
      <c r="L66" s="244"/>
      <c r="M66" s="244"/>
      <c r="N66" s="244"/>
      <c r="O66" s="244"/>
      <c r="P66" s="244"/>
      <c r="V66" s="524"/>
      <c r="W66" s="524"/>
      <c r="X66" s="524"/>
      <c r="Y66" s="524"/>
      <c r="Z66" s="524"/>
      <c r="AA66" s="524"/>
    </row>
    <row r="67" spans="1:27" ht="30" customHeight="1">
      <c r="A67" s="329"/>
      <c r="B67" s="329"/>
      <c r="C67" s="330"/>
      <c r="D67" s="330"/>
      <c r="E67" s="330"/>
      <c r="F67" s="330"/>
      <c r="G67" s="330"/>
      <c r="H67" s="330"/>
      <c r="I67" s="244"/>
      <c r="J67" s="244"/>
      <c r="K67" s="244"/>
      <c r="L67" s="244"/>
      <c r="M67" s="244"/>
      <c r="N67" s="244"/>
      <c r="O67" s="244"/>
      <c r="P67" s="244"/>
      <c r="V67" s="331"/>
      <c r="W67" s="332"/>
      <c r="X67" s="332"/>
      <c r="Y67" s="332"/>
      <c r="Z67" s="332"/>
      <c r="AA67" s="332"/>
    </row>
    <row r="68" spans="1:27" ht="11.25" customHeight="1">
      <c r="A68" s="329"/>
      <c r="B68" s="329"/>
      <c r="C68" s="330"/>
      <c r="D68" s="330"/>
      <c r="E68" s="330"/>
      <c r="F68" s="330"/>
      <c r="G68" s="330"/>
      <c r="H68" s="330"/>
      <c r="I68" s="244"/>
      <c r="J68" s="244"/>
      <c r="K68" s="244"/>
      <c r="L68" s="244"/>
      <c r="M68" s="244"/>
      <c r="N68" s="244"/>
      <c r="O68" s="244"/>
      <c r="P68" s="244"/>
      <c r="V68" s="331"/>
      <c r="W68" s="332"/>
      <c r="X68" s="332"/>
      <c r="Y68" s="332"/>
      <c r="Z68" s="332"/>
      <c r="AA68" s="332"/>
    </row>
    <row r="69" spans="1:27" ht="11.25" customHeight="1">
      <c r="A69" s="333" t="s">
        <v>74</v>
      </c>
      <c r="B69" s="333" t="s">
        <v>75</v>
      </c>
      <c r="C69" s="525" t="s">
        <v>76</v>
      </c>
      <c r="D69" s="525"/>
      <c r="E69" s="307"/>
      <c r="F69" s="525" t="s">
        <v>77</v>
      </c>
      <c r="G69" s="525"/>
      <c r="H69" s="525"/>
      <c r="I69" s="334"/>
      <c r="J69" s="244"/>
      <c r="K69" s="244"/>
      <c r="L69" s="244"/>
      <c r="M69" s="244"/>
      <c r="N69" s="244"/>
      <c r="O69" s="244"/>
      <c r="P69" s="244"/>
    </row>
    <row r="70" spans="1:27">
      <c r="A70" s="335">
        <v>25</v>
      </c>
      <c r="B70" s="336" t="s">
        <v>78</v>
      </c>
      <c r="C70" s="337" t="s">
        <v>79</v>
      </c>
      <c r="D70" s="337"/>
      <c r="E70" s="337"/>
      <c r="F70" s="337" t="s">
        <v>80</v>
      </c>
      <c r="G70" s="338"/>
      <c r="H70" s="338"/>
      <c r="I70" s="338"/>
      <c r="J70" s="244"/>
      <c r="K70" s="246" t="s">
        <v>81</v>
      </c>
      <c r="L70" s="339" t="s">
        <v>82</v>
      </c>
      <c r="M70" s="340"/>
      <c r="N70" s="340"/>
      <c r="O70" s="339" t="s">
        <v>83</v>
      </c>
      <c r="P70" s="341"/>
      <c r="V70" s="342"/>
      <c r="W70" s="343"/>
      <c r="X70" s="344"/>
      <c r="Y70" s="345"/>
      <c r="Z70" s="346"/>
      <c r="AA70" s="347"/>
    </row>
    <row r="71" spans="1:27">
      <c r="A71" s="335">
        <v>23</v>
      </c>
      <c r="B71" s="336" t="s">
        <v>84</v>
      </c>
      <c r="C71" s="337" t="s">
        <v>85</v>
      </c>
      <c r="D71" s="337"/>
      <c r="E71" s="337"/>
      <c r="F71" s="337" t="s">
        <v>86</v>
      </c>
      <c r="G71" s="338"/>
      <c r="H71" s="338"/>
      <c r="I71" s="338"/>
      <c r="J71" s="244"/>
      <c r="K71" s="246" t="s">
        <v>58</v>
      </c>
      <c r="L71" s="339" t="s">
        <v>87</v>
      </c>
      <c r="M71" s="340"/>
      <c r="N71" s="340"/>
      <c r="O71" s="339" t="s">
        <v>88</v>
      </c>
      <c r="P71" s="341"/>
      <c r="V71" s="342"/>
      <c r="W71" s="343"/>
      <c r="X71" s="344"/>
      <c r="Y71" s="345"/>
      <c r="Z71" s="346"/>
      <c r="AA71" s="347"/>
    </row>
    <row r="72" spans="1:27">
      <c r="A72" s="335">
        <v>21</v>
      </c>
      <c r="B72" s="336" t="s">
        <v>89</v>
      </c>
      <c r="C72" s="337" t="s">
        <v>90</v>
      </c>
      <c r="D72" s="337"/>
      <c r="E72" s="337"/>
      <c r="F72" s="337" t="s">
        <v>91</v>
      </c>
      <c r="G72" s="338"/>
      <c r="H72" s="338"/>
      <c r="I72" s="338"/>
      <c r="J72" s="244"/>
      <c r="K72" s="246" t="s">
        <v>92</v>
      </c>
      <c r="L72" s="339" t="s">
        <v>93</v>
      </c>
      <c r="M72" s="340"/>
      <c r="N72" s="340"/>
      <c r="O72" s="339" t="s">
        <v>94</v>
      </c>
      <c r="P72" s="341"/>
      <c r="V72" s="342"/>
      <c r="W72" s="343"/>
      <c r="X72" s="344"/>
      <c r="Y72" s="345"/>
      <c r="Z72" s="346"/>
      <c r="AA72" s="347"/>
    </row>
    <row r="73" spans="1:27">
      <c r="A73" s="335">
        <v>19</v>
      </c>
      <c r="B73" s="336" t="s">
        <v>95</v>
      </c>
      <c r="C73" s="337" t="s">
        <v>96</v>
      </c>
      <c r="D73" s="337"/>
      <c r="E73" s="337"/>
      <c r="F73" s="337" t="s">
        <v>97</v>
      </c>
      <c r="G73" s="338"/>
      <c r="H73" s="338"/>
      <c r="I73" s="338"/>
      <c r="J73" s="244"/>
      <c r="K73" s="246" t="s">
        <v>98</v>
      </c>
      <c r="L73" s="339" t="s">
        <v>99</v>
      </c>
      <c r="M73" s="340"/>
      <c r="N73" s="340"/>
      <c r="O73" s="339" t="s">
        <v>100</v>
      </c>
      <c r="P73" s="341"/>
      <c r="V73" s="342"/>
      <c r="W73" s="343"/>
      <c r="X73" s="344"/>
      <c r="Y73" s="345"/>
      <c r="Z73" s="346"/>
      <c r="AA73" s="347"/>
    </row>
    <row r="74" spans="1:27">
      <c r="A74" s="335">
        <v>17</v>
      </c>
      <c r="B74" s="336" t="s">
        <v>101</v>
      </c>
      <c r="C74" s="337" t="s">
        <v>102</v>
      </c>
      <c r="D74" s="337"/>
      <c r="E74" s="337"/>
      <c r="F74" s="337" t="s">
        <v>103</v>
      </c>
      <c r="G74" s="338"/>
      <c r="H74" s="338"/>
      <c r="I74" s="338"/>
      <c r="J74" s="244"/>
      <c r="K74" s="246" t="s">
        <v>104</v>
      </c>
      <c r="L74" s="339" t="s">
        <v>8</v>
      </c>
      <c r="M74" s="340"/>
      <c r="N74" s="340"/>
      <c r="O74" s="339" t="s">
        <v>105</v>
      </c>
      <c r="P74" s="341"/>
      <c r="V74" s="342"/>
      <c r="W74" s="343"/>
      <c r="X74" s="344"/>
      <c r="Y74" s="345"/>
      <c r="Z74" s="346"/>
      <c r="AA74" s="347"/>
    </row>
    <row r="75" spans="1:27">
      <c r="A75" s="335">
        <v>15</v>
      </c>
      <c r="B75" s="336" t="s">
        <v>106</v>
      </c>
      <c r="C75" s="337" t="s">
        <v>48</v>
      </c>
      <c r="D75" s="337"/>
      <c r="E75" s="337"/>
      <c r="F75" s="337" t="s">
        <v>107</v>
      </c>
      <c r="G75" s="338"/>
      <c r="H75" s="338"/>
      <c r="I75" s="338"/>
      <c r="J75" s="244"/>
      <c r="K75" s="246" t="s">
        <v>108</v>
      </c>
      <c r="L75" s="339" t="s">
        <v>109</v>
      </c>
      <c r="M75" s="340"/>
      <c r="N75" s="340"/>
      <c r="O75" s="339" t="s">
        <v>110</v>
      </c>
      <c r="P75" s="341"/>
      <c r="V75" s="342"/>
      <c r="W75" s="343"/>
      <c r="X75" s="344"/>
      <c r="Y75" s="345"/>
      <c r="Z75" s="346"/>
      <c r="AA75" s="347"/>
    </row>
    <row r="76" spans="1:27">
      <c r="A76" s="335">
        <v>14</v>
      </c>
      <c r="B76" s="336" t="s">
        <v>111</v>
      </c>
      <c r="C76" s="337" t="s">
        <v>112</v>
      </c>
      <c r="D76" s="337"/>
      <c r="E76" s="337"/>
      <c r="F76" s="336" t="s">
        <v>113</v>
      </c>
      <c r="G76" s="338"/>
      <c r="H76" s="338"/>
      <c r="I76" s="338"/>
      <c r="J76" s="244"/>
      <c r="K76" s="246" t="s">
        <v>114</v>
      </c>
      <c r="L76" s="339" t="s">
        <v>115</v>
      </c>
      <c r="M76" s="340"/>
      <c r="N76" s="340"/>
      <c r="O76" s="339" t="s">
        <v>116</v>
      </c>
      <c r="P76" s="341"/>
      <c r="V76" s="342"/>
      <c r="W76" s="343"/>
      <c r="X76" s="344"/>
      <c r="Y76" s="345"/>
      <c r="Z76" s="346"/>
      <c r="AA76" s="347"/>
    </row>
    <row r="77" spans="1:27">
      <c r="A77" s="335">
        <v>13</v>
      </c>
      <c r="B77" s="336" t="s">
        <v>117</v>
      </c>
      <c r="C77" s="337" t="s">
        <v>118</v>
      </c>
      <c r="D77" s="337"/>
      <c r="E77" s="337"/>
      <c r="F77" s="337" t="s">
        <v>119</v>
      </c>
      <c r="G77" s="338"/>
      <c r="H77" s="338"/>
      <c r="I77" s="338"/>
      <c r="J77" s="244"/>
      <c r="K77" s="246" t="s">
        <v>120</v>
      </c>
      <c r="L77" s="339" t="s">
        <v>121</v>
      </c>
      <c r="M77" s="340"/>
      <c r="N77" s="340"/>
      <c r="O77" s="339" t="s">
        <v>122</v>
      </c>
      <c r="P77" s="341"/>
      <c r="V77" s="342"/>
      <c r="W77" s="343"/>
      <c r="X77" s="344"/>
      <c r="Y77" s="345"/>
      <c r="Z77" s="346"/>
      <c r="AA77" s="347"/>
    </row>
    <row r="78" spans="1:27">
      <c r="A78" s="335">
        <v>11</v>
      </c>
      <c r="B78" s="336" t="s">
        <v>123</v>
      </c>
      <c r="C78" s="337" t="s">
        <v>124</v>
      </c>
      <c r="D78" s="348"/>
      <c r="E78" s="348"/>
      <c r="F78" s="337" t="s">
        <v>125</v>
      </c>
      <c r="G78" s="338"/>
      <c r="H78" s="338"/>
      <c r="I78" s="338"/>
      <c r="J78" s="244"/>
      <c r="K78" s="246" t="s">
        <v>126</v>
      </c>
      <c r="L78" s="339" t="s">
        <v>127</v>
      </c>
      <c r="M78" s="340"/>
      <c r="N78" s="340"/>
      <c r="O78" s="339" t="s">
        <v>3</v>
      </c>
      <c r="P78" s="341"/>
      <c r="V78" s="342"/>
      <c r="W78" s="343"/>
      <c r="X78" s="344"/>
      <c r="Y78" s="345"/>
      <c r="Z78" s="346"/>
      <c r="AA78" s="347"/>
    </row>
    <row r="79" spans="1:27">
      <c r="A79" s="335">
        <v>9</v>
      </c>
      <c r="B79" s="336" t="s">
        <v>128</v>
      </c>
      <c r="C79" s="337" t="s">
        <v>129</v>
      </c>
      <c r="D79" s="337"/>
      <c r="E79" s="337"/>
      <c r="F79" s="336" t="s">
        <v>130</v>
      </c>
      <c r="G79" s="338"/>
      <c r="H79" s="338"/>
      <c r="I79" s="338"/>
      <c r="J79" s="244"/>
      <c r="K79" s="246" t="s">
        <v>131</v>
      </c>
      <c r="L79" s="339" t="s">
        <v>132</v>
      </c>
      <c r="M79" s="340"/>
      <c r="N79" s="340"/>
      <c r="O79" s="339" t="s">
        <v>133</v>
      </c>
      <c r="P79" s="341"/>
      <c r="V79" s="342"/>
      <c r="W79" s="343"/>
      <c r="X79" s="344"/>
      <c r="Y79" s="345"/>
      <c r="Z79" s="346"/>
      <c r="AA79" s="347"/>
    </row>
    <row r="80" spans="1:27">
      <c r="A80" s="335">
        <v>7</v>
      </c>
      <c r="B80" s="336" t="s">
        <v>134</v>
      </c>
      <c r="C80" s="337" t="s">
        <v>135</v>
      </c>
      <c r="D80" s="348"/>
      <c r="E80" s="348"/>
      <c r="F80" s="337" t="s">
        <v>136</v>
      </c>
      <c r="G80" s="338"/>
      <c r="H80" s="338"/>
      <c r="I80" s="338"/>
      <c r="J80" s="244"/>
      <c r="K80" s="246" t="s">
        <v>137</v>
      </c>
      <c r="L80" s="339" t="s">
        <v>6</v>
      </c>
      <c r="M80" s="340"/>
      <c r="N80" s="340"/>
      <c r="O80" s="339" t="s">
        <v>138</v>
      </c>
      <c r="P80" s="341"/>
      <c r="V80" s="342"/>
      <c r="W80" s="343"/>
      <c r="X80" s="344"/>
      <c r="Y80" s="346"/>
      <c r="Z80" s="346"/>
      <c r="AA80" s="347"/>
    </row>
    <row r="81" spans="1:27">
      <c r="A81" s="335">
        <v>5</v>
      </c>
      <c r="B81" s="336" t="s">
        <v>139</v>
      </c>
      <c r="C81" s="337" t="s">
        <v>140</v>
      </c>
      <c r="D81" s="337"/>
      <c r="E81" s="337"/>
      <c r="F81" s="337" t="s">
        <v>141</v>
      </c>
      <c r="G81" s="338"/>
      <c r="H81" s="338"/>
      <c r="I81" s="338"/>
      <c r="J81" s="244"/>
      <c r="K81" s="246" t="s">
        <v>142</v>
      </c>
      <c r="L81" s="339" t="s">
        <v>143</v>
      </c>
      <c r="M81" s="340"/>
      <c r="N81" s="340"/>
      <c r="O81" s="339" t="s">
        <v>144</v>
      </c>
      <c r="P81" s="341"/>
      <c r="V81" s="342"/>
      <c r="W81" s="343"/>
      <c r="X81" s="344"/>
      <c r="Y81" s="346"/>
      <c r="Z81" s="346"/>
      <c r="AA81" s="347"/>
    </row>
    <row r="82" spans="1:27">
      <c r="A82" s="335">
        <v>3</v>
      </c>
      <c r="B82" s="336" t="s">
        <v>145</v>
      </c>
      <c r="C82" s="337" t="s">
        <v>146</v>
      </c>
      <c r="D82" s="337"/>
      <c r="E82" s="337"/>
      <c r="F82" s="337" t="s">
        <v>147</v>
      </c>
      <c r="G82" s="338"/>
      <c r="H82" s="338"/>
      <c r="I82" s="338"/>
      <c r="J82" s="244"/>
      <c r="K82" s="246" t="s">
        <v>148</v>
      </c>
      <c r="L82" s="339" t="s">
        <v>149</v>
      </c>
      <c r="M82" s="340"/>
      <c r="N82" s="340"/>
      <c r="O82" s="339" t="s">
        <v>150</v>
      </c>
      <c r="P82" s="341"/>
      <c r="V82" s="342"/>
      <c r="W82" s="343"/>
      <c r="X82" s="344"/>
      <c r="Y82" s="345"/>
      <c r="Z82" s="346"/>
      <c r="AA82" s="347"/>
    </row>
    <row r="83" spans="1:27">
      <c r="A83" s="336"/>
      <c r="B83" s="336" t="s">
        <v>151</v>
      </c>
      <c r="C83" s="337" t="s">
        <v>50</v>
      </c>
      <c r="D83" s="348"/>
      <c r="E83" s="348"/>
      <c r="F83" s="337" t="s">
        <v>152</v>
      </c>
      <c r="G83" s="338"/>
      <c r="H83" s="338"/>
      <c r="I83" s="338"/>
      <c r="J83" s="244"/>
      <c r="K83" s="246" t="s">
        <v>153</v>
      </c>
      <c r="L83" s="339" t="s">
        <v>154</v>
      </c>
      <c r="M83" s="340"/>
      <c r="N83" s="340"/>
      <c r="O83" s="339"/>
      <c r="P83" s="341"/>
      <c r="V83" s="342"/>
      <c r="W83" s="343"/>
      <c r="X83" s="344"/>
      <c r="Y83" s="345"/>
      <c r="Z83" s="346"/>
      <c r="AA83" s="347"/>
    </row>
    <row r="84" spans="1:27">
      <c r="A84" s="244"/>
      <c r="B84" s="244"/>
      <c r="C84" s="244"/>
      <c r="D84" s="244"/>
      <c r="E84" s="244"/>
      <c r="F84" s="338"/>
      <c r="G84" s="338"/>
      <c r="H84" s="338"/>
      <c r="I84" s="338"/>
      <c r="J84" s="244"/>
      <c r="K84" s="246" t="s">
        <v>155</v>
      </c>
      <c r="L84" s="339"/>
      <c r="M84" s="340"/>
      <c r="N84" s="340"/>
      <c r="O84" s="339"/>
      <c r="P84" s="341"/>
      <c r="V84" s="342"/>
      <c r="W84" s="343"/>
      <c r="X84" s="344"/>
      <c r="Y84" s="349"/>
      <c r="Z84" s="346"/>
      <c r="AA84" s="347"/>
    </row>
    <row r="85" spans="1:27">
      <c r="A85" s="244"/>
      <c r="B85" s="244"/>
      <c r="C85" s="244"/>
      <c r="D85" s="244"/>
      <c r="E85" s="244"/>
      <c r="F85" s="338"/>
      <c r="G85" s="338"/>
      <c r="H85" s="338"/>
      <c r="I85" s="338"/>
      <c r="J85" s="244"/>
      <c r="K85" s="246" t="s">
        <v>156</v>
      </c>
      <c r="L85" s="339"/>
      <c r="M85" s="340"/>
      <c r="N85" s="340"/>
      <c r="O85" s="339"/>
      <c r="P85" s="341"/>
      <c r="V85" s="342"/>
      <c r="W85" s="343"/>
      <c r="X85" s="344"/>
      <c r="Y85" s="345"/>
      <c r="Z85" s="346"/>
      <c r="AA85" s="347"/>
    </row>
    <row r="86" spans="1:27">
      <c r="A86" s="244"/>
      <c r="B86" s="244"/>
      <c r="C86" s="244"/>
      <c r="D86" s="244"/>
      <c r="E86" s="244"/>
      <c r="F86" s="244"/>
      <c r="G86" s="244"/>
      <c r="H86" s="244"/>
      <c r="I86" s="244"/>
      <c r="J86" s="244"/>
      <c r="K86" s="246" t="s">
        <v>61</v>
      </c>
      <c r="L86" s="350"/>
      <c r="M86" s="350"/>
      <c r="N86" s="350"/>
      <c r="O86" s="351"/>
      <c r="P86" s="351"/>
      <c r="V86" s="342"/>
      <c r="W86" s="343"/>
      <c r="X86" s="344"/>
      <c r="Y86" s="345"/>
      <c r="Z86" s="346"/>
      <c r="AA86" s="347"/>
    </row>
    <row r="87" spans="1:27">
      <c r="A87" s="244"/>
      <c r="B87" s="352" t="s">
        <v>157</v>
      </c>
      <c r="C87" s="244" t="s">
        <v>158</v>
      </c>
      <c r="D87" s="244"/>
      <c r="E87" s="244"/>
      <c r="F87" s="338" t="s">
        <v>159</v>
      </c>
      <c r="G87" s="338"/>
      <c r="H87" s="338"/>
      <c r="I87" s="338"/>
      <c r="J87" s="244"/>
      <c r="K87" s="246" t="s">
        <v>160</v>
      </c>
      <c r="L87" s="350"/>
      <c r="M87" s="350"/>
      <c r="N87" s="350"/>
      <c r="O87" s="351"/>
      <c r="P87" s="351"/>
      <c r="V87" s="342"/>
      <c r="W87" s="343"/>
      <c r="X87" s="344"/>
      <c r="Y87" s="345"/>
      <c r="Z87" s="346"/>
      <c r="AA87" s="347"/>
    </row>
    <row r="88" spans="1:27">
      <c r="A88" s="244"/>
      <c r="B88" s="244"/>
      <c r="C88" s="244"/>
      <c r="D88" s="244"/>
      <c r="E88" s="244"/>
      <c r="F88" s="244"/>
      <c r="G88" s="244"/>
      <c r="H88" s="244"/>
      <c r="I88" s="244"/>
      <c r="J88" s="244"/>
      <c r="K88" s="246" t="s">
        <v>161</v>
      </c>
      <c r="L88" s="350"/>
      <c r="M88" s="350"/>
      <c r="N88" s="350"/>
      <c r="O88" s="351"/>
      <c r="P88" s="351"/>
      <c r="V88" s="342"/>
      <c r="W88" s="343"/>
      <c r="X88" s="344"/>
      <c r="Y88" s="345"/>
      <c r="Z88" s="346"/>
      <c r="AA88" s="347"/>
    </row>
    <row r="89" spans="1:27">
      <c r="A89" s="244"/>
      <c r="B89" s="244"/>
      <c r="C89" s="244"/>
      <c r="D89" s="244"/>
      <c r="E89" s="244"/>
      <c r="F89" s="244"/>
      <c r="G89" s="244"/>
      <c r="H89" s="244"/>
      <c r="I89" s="244"/>
      <c r="J89" s="244"/>
      <c r="K89" s="246" t="s">
        <v>162</v>
      </c>
      <c r="L89" s="350"/>
      <c r="M89" s="350"/>
      <c r="N89" s="350"/>
      <c r="O89" s="351"/>
      <c r="P89" s="351"/>
      <c r="V89" s="342"/>
      <c r="W89" s="343"/>
      <c r="X89" s="344"/>
      <c r="Y89" s="346"/>
      <c r="Z89" s="346"/>
      <c r="AA89" s="347"/>
    </row>
    <row r="90" spans="1:27">
      <c r="A90" s="244"/>
      <c r="B90" s="244"/>
      <c r="C90" s="244"/>
      <c r="D90" s="244"/>
      <c r="E90" s="244"/>
      <c r="F90" s="244"/>
      <c r="G90" s="244"/>
      <c r="H90" s="244"/>
      <c r="I90" s="244"/>
      <c r="J90" s="244"/>
      <c r="K90" s="246" t="s">
        <v>163</v>
      </c>
      <c r="L90" s="350"/>
      <c r="M90" s="350"/>
      <c r="N90" s="350"/>
      <c r="O90" s="351"/>
      <c r="P90" s="351"/>
      <c r="V90" s="342"/>
      <c r="W90" s="343"/>
      <c r="X90" s="344"/>
      <c r="Y90" s="346"/>
      <c r="Z90" s="346"/>
      <c r="AA90" s="347"/>
    </row>
    <row r="91" spans="1:27">
      <c r="A91" s="244"/>
      <c r="B91" s="244"/>
      <c r="C91" s="244"/>
      <c r="D91" s="244"/>
      <c r="E91" s="244"/>
      <c r="F91" s="244"/>
      <c r="G91" s="244"/>
      <c r="H91" s="244"/>
      <c r="I91" s="244"/>
      <c r="J91" s="244"/>
      <c r="K91" s="246" t="s">
        <v>164</v>
      </c>
      <c r="L91" s="350"/>
      <c r="M91" s="350"/>
      <c r="N91" s="350"/>
      <c r="O91" s="351"/>
      <c r="P91" s="351"/>
      <c r="V91" s="342"/>
      <c r="W91" s="343"/>
      <c r="X91" s="344"/>
      <c r="Y91" s="349"/>
      <c r="Z91" s="346"/>
      <c r="AA91" s="347"/>
    </row>
    <row r="92" spans="1:27">
      <c r="A92" s="244"/>
      <c r="B92" s="244"/>
      <c r="C92" s="244"/>
      <c r="D92" s="244"/>
      <c r="E92" s="244"/>
      <c r="F92" s="244"/>
      <c r="G92" s="244"/>
      <c r="H92" s="244"/>
      <c r="I92" s="244"/>
      <c r="J92" s="244"/>
      <c r="K92" s="246" t="s">
        <v>165</v>
      </c>
      <c r="L92" s="350"/>
      <c r="M92" s="350"/>
      <c r="N92" s="350"/>
      <c r="O92" s="350"/>
      <c r="P92" s="350"/>
      <c r="V92" s="342"/>
      <c r="W92" s="343"/>
      <c r="X92" s="344"/>
      <c r="Y92" s="345"/>
      <c r="Z92" s="346"/>
      <c r="AA92" s="347"/>
    </row>
    <row r="93" spans="1:27">
      <c r="A93" s="244"/>
      <c r="B93" s="244"/>
      <c r="C93" s="244"/>
      <c r="D93" s="244"/>
      <c r="E93" s="244"/>
      <c r="F93" s="244"/>
      <c r="G93" s="244"/>
      <c r="H93" s="244"/>
      <c r="I93" s="244"/>
      <c r="J93" s="244"/>
      <c r="K93" s="246" t="s">
        <v>166</v>
      </c>
      <c r="L93" s="350"/>
      <c r="M93" s="350"/>
      <c r="N93" s="350"/>
      <c r="O93" s="350"/>
      <c r="P93" s="350"/>
      <c r="V93" s="342"/>
      <c r="W93" s="343"/>
      <c r="X93" s="344"/>
      <c r="Y93" s="345"/>
      <c r="Z93" s="346"/>
      <c r="AA93" s="347"/>
    </row>
    <row r="94" spans="1:27">
      <c r="A94" s="244"/>
      <c r="I94" s="353"/>
      <c r="J94" s="353"/>
      <c r="K94" s="354" t="s">
        <v>167</v>
      </c>
      <c r="L94" s="355"/>
      <c r="M94" s="355"/>
      <c r="N94" s="355"/>
      <c r="O94" s="353"/>
      <c r="P94" s="244"/>
      <c r="V94" s="342"/>
      <c r="W94" s="343"/>
      <c r="X94" s="344"/>
      <c r="Y94" s="345"/>
      <c r="Z94" s="346"/>
      <c r="AA94" s="347"/>
    </row>
    <row r="95" spans="1:27" ht="12.75" customHeight="1">
      <c r="A95" s="356"/>
      <c r="I95" s="357"/>
      <c r="J95" s="357"/>
      <c r="K95" s="354" t="s">
        <v>168</v>
      </c>
      <c r="L95" s="358"/>
      <c r="M95" s="355"/>
      <c r="N95" s="355"/>
      <c r="O95" s="353"/>
      <c r="P95" s="244"/>
      <c r="V95" s="342"/>
      <c r="W95" s="343"/>
      <c r="X95" s="344"/>
      <c r="Y95" s="345"/>
      <c r="Z95" s="346"/>
      <c r="AA95" s="347"/>
    </row>
    <row r="96" spans="1:27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</sheetData>
  <sheetProtection password="C416" sheet="1" formatColumns="0" selectLockedCells="1" sort="0"/>
  <mergeCells count="103">
    <mergeCell ref="B1:C2"/>
    <mergeCell ref="D1:I1"/>
    <mergeCell ref="L1:N1"/>
    <mergeCell ref="O1:P1"/>
    <mergeCell ref="Q1:S1"/>
    <mergeCell ref="V1:AA1"/>
    <mergeCell ref="S11:S12"/>
    <mergeCell ref="A12:B12"/>
    <mergeCell ref="K12:L12"/>
    <mergeCell ref="B3:I3"/>
    <mergeCell ref="L3:S3"/>
    <mergeCell ref="A5:B5"/>
    <mergeCell ref="C5:C6"/>
    <mergeCell ref="D5:G5"/>
    <mergeCell ref="K5:L5"/>
    <mergeCell ref="M5:M6"/>
    <mergeCell ref="N5:Q5"/>
    <mergeCell ref="A6:B6"/>
    <mergeCell ref="K6:L6"/>
    <mergeCell ref="A13:B14"/>
    <mergeCell ref="I13:I14"/>
    <mergeCell ref="K13:L14"/>
    <mergeCell ref="A15:B16"/>
    <mergeCell ref="K15:L16"/>
    <mergeCell ref="I16:I17"/>
    <mergeCell ref="A8:B9"/>
    <mergeCell ref="K8:L9"/>
    <mergeCell ref="A10:B11"/>
    <mergeCell ref="K10:L11"/>
    <mergeCell ref="I11:I12"/>
    <mergeCell ref="S21:S22"/>
    <mergeCell ref="A22:B22"/>
    <mergeCell ref="K22:L22"/>
    <mergeCell ref="S16:S17"/>
    <mergeCell ref="A17:B17"/>
    <mergeCell ref="K17:L17"/>
    <mergeCell ref="A18:B19"/>
    <mergeCell ref="I18:I19"/>
    <mergeCell ref="K18:L19"/>
    <mergeCell ref="A23:B24"/>
    <mergeCell ref="I23:I24"/>
    <mergeCell ref="K23:L24"/>
    <mergeCell ref="A25:B26"/>
    <mergeCell ref="K25:L26"/>
    <mergeCell ref="I26:I27"/>
    <mergeCell ref="A20:B21"/>
    <mergeCell ref="K20:L21"/>
    <mergeCell ref="I21:I22"/>
    <mergeCell ref="S31:S32"/>
    <mergeCell ref="A32:B32"/>
    <mergeCell ref="K32:L32"/>
    <mergeCell ref="S26:S27"/>
    <mergeCell ref="A27:B27"/>
    <mergeCell ref="K27:L27"/>
    <mergeCell ref="A28:B29"/>
    <mergeCell ref="I28:I29"/>
    <mergeCell ref="K28:L29"/>
    <mergeCell ref="A33:B34"/>
    <mergeCell ref="I33:I34"/>
    <mergeCell ref="K33:L34"/>
    <mergeCell ref="A35:B36"/>
    <mergeCell ref="K35:L36"/>
    <mergeCell ref="I36:I37"/>
    <mergeCell ref="A30:B31"/>
    <mergeCell ref="K30:L31"/>
    <mergeCell ref="I31:I32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C41:E41"/>
    <mergeCell ref="G41:H41"/>
    <mergeCell ref="M41:O41"/>
    <mergeCell ref="Q41:R41"/>
    <mergeCell ref="B57:C57"/>
    <mergeCell ref="E57:H57"/>
    <mergeCell ref="L57:M57"/>
    <mergeCell ref="O57:R57"/>
    <mergeCell ref="B58:C58"/>
    <mergeCell ref="E58:H58"/>
    <mergeCell ref="L58:M58"/>
    <mergeCell ref="O58:R58"/>
    <mergeCell ref="C47:D47"/>
    <mergeCell ref="J47:K47"/>
    <mergeCell ref="Q47:S47"/>
    <mergeCell ref="A49:S49"/>
    <mergeCell ref="A50:S50"/>
    <mergeCell ref="A52:S52"/>
    <mergeCell ref="V66:AA66"/>
    <mergeCell ref="C69:D69"/>
    <mergeCell ref="F69:H69"/>
    <mergeCell ref="A61:S61"/>
    <mergeCell ref="A62:S62"/>
    <mergeCell ref="A64:S64"/>
    <mergeCell ref="A65:S65"/>
    <mergeCell ref="A66:B66"/>
    <mergeCell ref="C66:H66"/>
  </mergeCells>
  <conditionalFormatting sqref="O58:R58">
    <cfRule type="expression" dxfId="80" priority="41" stopIfTrue="1">
      <formula>ISERROR(#REF!)</formula>
    </cfRule>
    <cfRule type="expression" priority="42" stopIfTrue="1">
      <formula>ISERROR(#REF!)</formula>
    </cfRule>
  </conditionalFormatting>
  <conditionalFormatting sqref="A37:B37">
    <cfRule type="expression" dxfId="79" priority="39" stopIfTrue="1">
      <formula>$A$37=$I$58</formula>
    </cfRule>
    <cfRule type="expression" dxfId="78" priority="40" stopIfTrue="1">
      <formula>$A$37=$I$57</formula>
    </cfRule>
  </conditionalFormatting>
  <conditionalFormatting sqref="K37:L37">
    <cfRule type="expression" dxfId="77" priority="37" stopIfTrue="1">
      <formula>$K$37=$S$58</formula>
    </cfRule>
    <cfRule type="expression" dxfId="76" priority="38" stopIfTrue="1">
      <formula>$K$37=$S$57</formula>
    </cfRule>
  </conditionalFormatting>
  <conditionalFormatting sqref="I8:I9">
    <cfRule type="expression" dxfId="75" priority="36" stopIfTrue="1">
      <formula>$N$8=0</formula>
    </cfRule>
  </conditionalFormatting>
  <conditionalFormatting sqref="Y96:Y122 X70:X122 Y94 Y86:Y87 Y77:Y78">
    <cfRule type="cellIs" dxfId="74" priority="35" stopIfTrue="1" operator="equal">
      <formula>"žž"</formula>
    </cfRule>
  </conditionalFormatting>
  <conditionalFormatting sqref="A57">
    <cfRule type="expression" dxfId="73" priority="33" stopIfTrue="1">
      <formula>$A$57&gt;0</formula>
    </cfRule>
    <cfRule type="expression" dxfId="72" priority="34" stopIfTrue="1">
      <formula>$I$57&gt;0</formula>
    </cfRule>
  </conditionalFormatting>
  <conditionalFormatting sqref="A58">
    <cfRule type="expression" dxfId="71" priority="31" stopIfTrue="1">
      <formula>$A$58&gt;0</formula>
    </cfRule>
    <cfRule type="expression" dxfId="70" priority="32" stopIfTrue="1">
      <formula>$I$58&gt;0</formula>
    </cfRule>
  </conditionalFormatting>
  <conditionalFormatting sqref="K57">
    <cfRule type="expression" dxfId="69" priority="29" stopIfTrue="1">
      <formula>$K$57&gt;0</formula>
    </cfRule>
    <cfRule type="expression" dxfId="68" priority="30" stopIfTrue="1">
      <formula>$S$57&gt;0</formula>
    </cfRule>
  </conditionalFormatting>
  <conditionalFormatting sqref="K58">
    <cfRule type="expression" dxfId="67" priority="27" stopIfTrue="1">
      <formula>$K$58&gt;0</formula>
    </cfRule>
    <cfRule type="expression" dxfId="66" priority="28" stopIfTrue="1">
      <formula>$S$58&gt;0</formula>
    </cfRule>
  </conditionalFormatting>
  <conditionalFormatting sqref="I13:I14">
    <cfRule type="expression" dxfId="65" priority="26" stopIfTrue="1">
      <formula>$N$13=0</formula>
    </cfRule>
  </conditionalFormatting>
  <conditionalFormatting sqref="I18:I19">
    <cfRule type="expression" dxfId="64" priority="25" stopIfTrue="1">
      <formula>$N$18=0</formula>
    </cfRule>
  </conditionalFormatting>
  <conditionalFormatting sqref="I23:I24">
    <cfRule type="expression" dxfId="63" priority="24" stopIfTrue="1">
      <formula>$N$23=0</formula>
    </cfRule>
  </conditionalFormatting>
  <conditionalFormatting sqref="I28:I29">
    <cfRule type="expression" dxfId="62" priority="23" stopIfTrue="1">
      <formula>$N$28=0</formula>
    </cfRule>
  </conditionalFormatting>
  <conditionalFormatting sqref="I33:I34">
    <cfRule type="expression" dxfId="61" priority="22" stopIfTrue="1">
      <formula>$N$33=0</formula>
    </cfRule>
  </conditionalFormatting>
  <conditionalFormatting sqref="A32:B32">
    <cfRule type="expression" dxfId="60" priority="20" stopIfTrue="1">
      <formula>$A$32=$I$58</formula>
    </cfRule>
    <cfRule type="expression" dxfId="59" priority="21" stopIfTrue="1">
      <formula>$A$32=$I$57</formula>
    </cfRule>
  </conditionalFormatting>
  <conditionalFormatting sqref="K32:L32">
    <cfRule type="expression" dxfId="58" priority="18" stopIfTrue="1">
      <formula>$K$32=$S$58</formula>
    </cfRule>
    <cfRule type="expression" dxfId="57" priority="19" stopIfTrue="1">
      <formula>$K$32=$S$57</formula>
    </cfRule>
  </conditionalFormatting>
  <conditionalFormatting sqref="A27:B27">
    <cfRule type="expression" dxfId="56" priority="16" stopIfTrue="1">
      <formula>$A$27=$I$58</formula>
    </cfRule>
    <cfRule type="expression" dxfId="55" priority="17" stopIfTrue="1">
      <formula>$A$27=$I$57</formula>
    </cfRule>
  </conditionalFormatting>
  <conditionalFormatting sqref="K27:L27">
    <cfRule type="expression" dxfId="54" priority="14" stopIfTrue="1">
      <formula>$K$27=$S$58</formula>
    </cfRule>
    <cfRule type="expression" dxfId="53" priority="15" stopIfTrue="1">
      <formula>$K$27=$S$57</formula>
    </cfRule>
  </conditionalFormatting>
  <conditionalFormatting sqref="A22:B22">
    <cfRule type="expression" dxfId="52" priority="12" stopIfTrue="1">
      <formula>$A$22=$I$58</formula>
    </cfRule>
    <cfRule type="expression" dxfId="51" priority="13" stopIfTrue="1">
      <formula>$A$22=$I$57</formula>
    </cfRule>
  </conditionalFormatting>
  <conditionalFormatting sqref="K22:L22">
    <cfRule type="expression" dxfId="50" priority="10" stopIfTrue="1">
      <formula>$K$22=$S$58</formula>
    </cfRule>
    <cfRule type="expression" dxfId="49" priority="11" stopIfTrue="1">
      <formula>$K$22=$S$57</formula>
    </cfRule>
  </conditionalFormatting>
  <conditionalFormatting sqref="A17:B17">
    <cfRule type="expression" dxfId="48" priority="7" stopIfTrue="1">
      <formula>$A$17=$I$58</formula>
    </cfRule>
    <cfRule type="expression" dxfId="47" priority="8" stopIfTrue="1">
      <formula>$A$17=$I$57</formula>
    </cfRule>
    <cfRule type="expression" dxfId="46" priority="9" stopIfTrue="1">
      <formula>$A$17=$I$58</formula>
    </cfRule>
  </conditionalFormatting>
  <conditionalFormatting sqref="K17:L17">
    <cfRule type="expression" dxfId="45" priority="5" stopIfTrue="1">
      <formula>$K$17=$S$58</formula>
    </cfRule>
    <cfRule type="expression" dxfId="44" priority="6" stopIfTrue="1">
      <formula>$K$17=$S$57</formula>
    </cfRule>
  </conditionalFormatting>
  <conditionalFormatting sqref="A12:B12">
    <cfRule type="expression" dxfId="43" priority="3" stopIfTrue="1">
      <formula>$A$12=$I$58</formula>
    </cfRule>
    <cfRule type="expression" dxfId="42" priority="4" stopIfTrue="1">
      <formula>$A$12=$I$57</formula>
    </cfRule>
  </conditionalFormatting>
  <conditionalFormatting sqref="K12:L12">
    <cfRule type="expression" dxfId="41" priority="1" stopIfTrue="1">
      <formula>$K$12=$S$58</formula>
    </cfRule>
    <cfRule type="expression" dxfId="40" priority="2" stopIfTrue="1">
      <formula>$K$12=$S$57</formula>
    </cfRule>
  </conditionalFormatting>
  <dataValidations count="7">
    <dataValidation type="list" showErrorMessage="1" prompt="Vyber dráhu" sqref="L1:N1">
      <formula1>$O$69:$O$91</formula1>
      <formula2>0</formula2>
    </dataValidation>
    <dataValidation type="list" showErrorMessage="1" sqref="B3:I3 L3:S3">
      <formula1>$L$69:$L$85</formula1>
      <formula2>0</formula2>
    </dataValidation>
    <dataValidation type="list" allowBlank="1" showErrorMessage="1" prompt="Vyber čas zahájení" sqref="C46:D46">
      <formula1>$K$69:$K$95</formula1>
      <formula2>0</formula2>
    </dataValidation>
    <dataValidation type="list" allowBlank="1" showErrorMessage="1" prompt="Vyber čas ukončení" sqref="C47:D47">
      <formula1>$K$69:$K$95</formula1>
      <formula2>0</formula2>
    </dataValidation>
    <dataValidation type="list" allowBlank="1" showErrorMessage="1" sqref="C41:E41 M41:O41">
      <formula1>$C$70:$C$86</formula1>
      <formula2>0</formula2>
    </dataValidation>
    <dataValidation type="whole" allowBlank="1" showErrorMessage="1" sqref="A57:A58 K57:K58">
      <formula1>1</formula1>
      <formula2>200</formula2>
    </dataValidation>
    <dataValidation type="whole" allowBlank="1" showErrorMessage="1" errorTitle="Zadej číslo !" error="Pozor, musíš zadat celé číslo." sqref="D57:D58 I57:I58 N57:N58 S57:S58">
      <formula1>0</formula1>
      <formula2>99999</formula2>
    </dataValidation>
  </dataValidations>
  <printOptions horizontalCentered="1" verticalCentered="1"/>
  <pageMargins left="0.39374999999999999" right="0.39374999999999999" top="0" bottom="0.31527777777777777" header="0.51180555555555551" footer="0.51180555555555551"/>
  <pageSetup paperSize="9" firstPageNumber="0" fitToHeight="2" orientation="landscape" horizontalDpi="300" verticalDpi="300"/>
  <headerFooter alignWithMargins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U157"/>
  <sheetViews>
    <sheetView showGridLines="0" showRowColHeaders="0" workbookViewId="0">
      <selection activeCell="Q1" sqref="Q1:S1"/>
    </sheetView>
  </sheetViews>
  <sheetFormatPr defaultColWidth="0" defaultRowHeight="12.75"/>
  <cols>
    <col min="1" max="1" width="10.7109375" style="12" customWidth="1"/>
    <col min="2" max="2" width="15.7109375" style="12" customWidth="1"/>
    <col min="3" max="3" width="5.7109375" style="12" customWidth="1"/>
    <col min="4" max="5" width="6.7109375" style="12" customWidth="1"/>
    <col min="6" max="6" width="4.7109375" style="12" customWidth="1"/>
    <col min="7" max="7" width="6.7109375" style="12" customWidth="1"/>
    <col min="8" max="8" width="5.7109375" style="12" customWidth="1"/>
    <col min="9" max="9" width="6.7109375" style="123" customWidth="1"/>
    <col min="10" max="10" width="1.7109375" style="123" customWidth="1"/>
    <col min="11" max="11" width="10.7109375" style="123" customWidth="1"/>
    <col min="12" max="12" width="15.7109375" style="123" customWidth="1"/>
    <col min="13" max="13" width="5.7109375" style="12" customWidth="1"/>
    <col min="14" max="15" width="6.7109375" style="12" customWidth="1"/>
    <col min="16" max="16" width="4.7109375" style="12" customWidth="1"/>
    <col min="17" max="17" width="6.7109375" style="1" customWidth="1"/>
    <col min="18" max="18" width="5.7109375" style="1" customWidth="1"/>
    <col min="19" max="19" width="6.7109375" style="1" customWidth="1"/>
    <col min="20" max="20" width="1.5703125" style="1" customWidth="1"/>
    <col min="21" max="21" width="9.140625" style="3" customWidth="1"/>
    <col min="22" max="22" width="9.140625" style="5" hidden="1" customWidth="1"/>
    <col min="23" max="23" width="6.28515625" style="5" hidden="1" customWidth="1"/>
    <col min="24" max="24" width="21.42578125" style="5" hidden="1" customWidth="1"/>
    <col min="25" max="25" width="16.28515625" style="5" hidden="1" customWidth="1"/>
    <col min="26" max="26" width="28.140625" style="5" hidden="1" customWidth="1"/>
    <col min="27" max="27" width="8.28515625" style="5" hidden="1" customWidth="1"/>
    <col min="28" max="255" width="9.140625" style="1" hidden="1" customWidth="1"/>
    <col min="256" max="16384" width="0" style="1" hidden="1"/>
  </cols>
  <sheetData>
    <row r="1" spans="1:28" ht="40.5" customHeight="1">
      <c r="A1" s="1"/>
      <c r="B1" s="459" t="s">
        <v>0</v>
      </c>
      <c r="C1" s="459"/>
      <c r="D1" s="461" t="s">
        <v>1</v>
      </c>
      <c r="E1" s="461"/>
      <c r="F1" s="461"/>
      <c r="G1" s="461"/>
      <c r="H1" s="461"/>
      <c r="I1" s="461"/>
      <c r="J1" s="1"/>
      <c r="K1" s="2" t="s">
        <v>2</v>
      </c>
      <c r="L1" s="462" t="s">
        <v>83</v>
      </c>
      <c r="M1" s="462"/>
      <c r="N1" s="462"/>
      <c r="O1" s="463" t="s">
        <v>4</v>
      </c>
      <c r="P1" s="463"/>
      <c r="Q1" s="464">
        <v>42999</v>
      </c>
      <c r="R1" s="464"/>
      <c r="S1" s="464"/>
      <c r="V1" s="394"/>
      <c r="W1" s="394"/>
      <c r="X1" s="394"/>
      <c r="Y1" s="394"/>
      <c r="Z1" s="394"/>
      <c r="AA1" s="394"/>
      <c r="AB1" s="194"/>
    </row>
    <row r="2" spans="1:28" ht="9.9499999999999993" customHeight="1" thickBot="1">
      <c r="A2" s="1"/>
      <c r="B2" s="460"/>
      <c r="C2" s="46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28" ht="20.100000000000001" customHeight="1" thickBot="1">
      <c r="A3" s="6" t="s">
        <v>5</v>
      </c>
      <c r="B3" s="449" t="s">
        <v>99</v>
      </c>
      <c r="C3" s="450"/>
      <c r="D3" s="450"/>
      <c r="E3" s="450"/>
      <c r="F3" s="450"/>
      <c r="G3" s="450"/>
      <c r="H3" s="450"/>
      <c r="I3" s="451"/>
      <c r="J3" s="1"/>
      <c r="K3" s="6" t="s">
        <v>7</v>
      </c>
      <c r="L3" s="449" t="s">
        <v>109</v>
      </c>
      <c r="M3" s="450"/>
      <c r="N3" s="450"/>
      <c r="O3" s="450"/>
      <c r="P3" s="450"/>
      <c r="Q3" s="450"/>
      <c r="R3" s="450"/>
      <c r="S3" s="451"/>
    </row>
    <row r="4" spans="1:28" ht="5.0999999999999996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28" ht="12.95" customHeight="1">
      <c r="A5" s="402" t="s">
        <v>9</v>
      </c>
      <c r="B5" s="397"/>
      <c r="C5" s="452" t="s">
        <v>10</v>
      </c>
      <c r="D5" s="454" t="s">
        <v>11</v>
      </c>
      <c r="E5" s="455"/>
      <c r="F5" s="455"/>
      <c r="G5" s="456"/>
      <c r="H5" s="7" t="s">
        <v>12</v>
      </c>
      <c r="I5" s="7" t="s">
        <v>13</v>
      </c>
      <c r="J5" s="1"/>
      <c r="K5" s="402" t="s">
        <v>9</v>
      </c>
      <c r="L5" s="397"/>
      <c r="M5" s="452" t="s">
        <v>10</v>
      </c>
      <c r="N5" s="454" t="s">
        <v>11</v>
      </c>
      <c r="O5" s="455"/>
      <c r="P5" s="455"/>
      <c r="Q5" s="456"/>
      <c r="R5" s="7" t="s">
        <v>12</v>
      </c>
      <c r="S5" s="7" t="s">
        <v>13</v>
      </c>
    </row>
    <row r="6" spans="1:28" ht="12.95" customHeight="1">
      <c r="A6" s="457" t="s">
        <v>14</v>
      </c>
      <c r="B6" s="458"/>
      <c r="C6" s="453"/>
      <c r="D6" s="8" t="s">
        <v>15</v>
      </c>
      <c r="E6" s="9" t="s">
        <v>16</v>
      </c>
      <c r="F6" s="9" t="s">
        <v>17</v>
      </c>
      <c r="G6" s="10" t="s">
        <v>18</v>
      </c>
      <c r="H6" s="11" t="s">
        <v>19</v>
      </c>
      <c r="I6" s="11" t="s">
        <v>20</v>
      </c>
      <c r="J6" s="1"/>
      <c r="K6" s="457" t="s">
        <v>14</v>
      </c>
      <c r="L6" s="458"/>
      <c r="M6" s="453"/>
      <c r="N6" s="8" t="s">
        <v>15</v>
      </c>
      <c r="O6" s="9" t="s">
        <v>16</v>
      </c>
      <c r="P6" s="9" t="s">
        <v>17</v>
      </c>
      <c r="Q6" s="10" t="s">
        <v>18</v>
      </c>
      <c r="R6" s="11" t="s">
        <v>19</v>
      </c>
      <c r="S6" s="11" t="s">
        <v>20</v>
      </c>
    </row>
    <row r="7" spans="1:28" ht="5.0999999999999996" customHeight="1" thickBot="1">
      <c r="C7" s="1"/>
      <c r="D7" s="1"/>
      <c r="E7" s="1"/>
      <c r="F7" s="1"/>
      <c r="G7" s="1"/>
      <c r="H7" s="1"/>
      <c r="I7" s="1"/>
      <c r="J7" s="1"/>
      <c r="K7" s="12"/>
      <c r="L7" s="12"/>
      <c r="M7" s="1"/>
      <c r="N7" s="1"/>
      <c r="O7" s="1"/>
      <c r="P7" s="1"/>
    </row>
    <row r="8" spans="1:28" ht="12.95" customHeight="1" thickTop="1">
      <c r="A8" s="436" t="s">
        <v>284</v>
      </c>
      <c r="B8" s="437"/>
      <c r="C8" s="195">
        <v>1</v>
      </c>
      <c r="D8" s="14">
        <v>148</v>
      </c>
      <c r="E8" s="15">
        <v>60</v>
      </c>
      <c r="F8" s="15">
        <v>3</v>
      </c>
      <c r="G8" s="16">
        <f>IF(ISBLANK(D8),"",D8+E8)</f>
        <v>208</v>
      </c>
      <c r="H8" s="17">
        <f>IF(ISNUMBER(G8),IF(G8&gt;Q8,1,IF(G8=Q8,0.5,0)),"")</f>
        <v>1</v>
      </c>
      <c r="I8" s="196" t="s">
        <v>22</v>
      </c>
      <c r="J8" s="1"/>
      <c r="K8" s="436" t="s">
        <v>285</v>
      </c>
      <c r="L8" s="437"/>
      <c r="M8" s="195">
        <v>1</v>
      </c>
      <c r="N8" s="14">
        <v>105</v>
      </c>
      <c r="O8" s="15">
        <v>23</v>
      </c>
      <c r="P8" s="15">
        <v>13</v>
      </c>
      <c r="Q8" s="16">
        <f>IF(ISBLANK(N8),"",N8+O8)</f>
        <v>128</v>
      </c>
      <c r="R8" s="17">
        <f>IF(ISNUMBER(Q8),IF(G8&lt;Q8,1,IF(G8=Q8,0.5,0)),"")</f>
        <v>0</v>
      </c>
      <c r="S8" s="19"/>
    </row>
    <row r="9" spans="1:28" ht="12.95" customHeight="1" thickBot="1">
      <c r="A9" s="438"/>
      <c r="B9" s="439"/>
      <c r="C9" s="197">
        <v>2</v>
      </c>
      <c r="D9" s="21">
        <v>152</v>
      </c>
      <c r="E9" s="22">
        <v>70</v>
      </c>
      <c r="F9" s="22">
        <v>4</v>
      </c>
      <c r="G9" s="23">
        <f>IF(ISBLANK(D9),"",D9+E9)</f>
        <v>222</v>
      </c>
      <c r="H9" s="24">
        <f>IF(ISNUMBER(G9),IF(G9&gt;Q9,1,IF(G9=Q9,0.5,0)),"")</f>
        <v>1</v>
      </c>
      <c r="I9" s="198">
        <f>IF(COUNT(Q12),SUM(G12-Q12),"")</f>
        <v>124</v>
      </c>
      <c r="J9" s="1"/>
      <c r="K9" s="438"/>
      <c r="L9" s="439"/>
      <c r="M9" s="197">
        <v>2</v>
      </c>
      <c r="N9" s="21">
        <v>134</v>
      </c>
      <c r="O9" s="22">
        <v>44</v>
      </c>
      <c r="P9" s="22">
        <v>9</v>
      </c>
      <c r="Q9" s="23">
        <f>IF(ISBLANK(N9),"",N9+O9)</f>
        <v>178</v>
      </c>
      <c r="R9" s="24">
        <f>IF(ISNUMBER(Q9),IF(G9&lt;Q9,1,IF(G9=Q9,0.5,0)),"")</f>
        <v>0</v>
      </c>
      <c r="S9" s="19"/>
    </row>
    <row r="10" spans="1:28" ht="9.9499999999999993" customHeight="1" thickTop="1">
      <c r="A10" s="442" t="s">
        <v>189</v>
      </c>
      <c r="B10" s="443"/>
      <c r="C10" s="26"/>
      <c r="D10" s="27"/>
      <c r="E10" s="27"/>
      <c r="F10" s="27"/>
      <c r="G10" s="27"/>
      <c r="H10" s="27"/>
      <c r="I10" s="28"/>
      <c r="J10" s="1"/>
      <c r="K10" s="442" t="s">
        <v>186</v>
      </c>
      <c r="L10" s="443"/>
      <c r="M10" s="26"/>
      <c r="N10" s="27"/>
      <c r="O10" s="27"/>
      <c r="P10" s="27"/>
      <c r="Q10" s="27"/>
      <c r="R10" s="27"/>
      <c r="S10" s="28"/>
    </row>
    <row r="11" spans="1:28" ht="9.9499999999999993" customHeight="1" thickBot="1">
      <c r="A11" s="444"/>
      <c r="B11" s="445"/>
      <c r="C11" s="29"/>
      <c r="D11" s="30"/>
      <c r="E11" s="30"/>
      <c r="F11" s="30"/>
      <c r="G11" s="31"/>
      <c r="H11" s="31"/>
      <c r="I11" s="429">
        <f>IF(ISNUMBER(G12),IF(G12&gt;Q12,1,IF(G12=Q12,0.5,0)),"")</f>
        <v>1</v>
      </c>
      <c r="J11" s="1"/>
      <c r="K11" s="444"/>
      <c r="L11" s="445"/>
      <c r="M11" s="29"/>
      <c r="N11" s="30"/>
      <c r="O11" s="30"/>
      <c r="P11" s="30"/>
      <c r="Q11" s="31"/>
      <c r="R11" s="31"/>
      <c r="S11" s="429">
        <f>IF(ISNUMBER(Q12),IF(G12&lt;Q12,1,IF(G12=Q12,0.5,0)),"")</f>
        <v>0</v>
      </c>
    </row>
    <row r="12" spans="1:28" ht="15.95" customHeight="1" thickBot="1">
      <c r="A12" s="448">
        <v>9891</v>
      </c>
      <c r="B12" s="447"/>
      <c r="C12" s="32" t="s">
        <v>18</v>
      </c>
      <c r="D12" s="33">
        <f>IF(ISNUMBER(D8),SUM(D8:D11),"")</f>
        <v>300</v>
      </c>
      <c r="E12" s="34">
        <f>IF(ISNUMBER(E8),SUM(E8:E11),"")</f>
        <v>130</v>
      </c>
      <c r="F12" s="35">
        <f>IF(ISNUMBER(F8),SUM(F8:F11),"")</f>
        <v>7</v>
      </c>
      <c r="G12" s="36">
        <f>IF(ISNUMBER(G8),SUM(G8:G11),"")</f>
        <v>430</v>
      </c>
      <c r="H12" s="37">
        <f>IF(ISNUMBER($G12),SUM(H8:H11),"")</f>
        <v>2</v>
      </c>
      <c r="I12" s="430"/>
      <c r="J12" s="1"/>
      <c r="K12" s="446">
        <v>23232</v>
      </c>
      <c r="L12" s="447"/>
      <c r="M12" s="32" t="s">
        <v>18</v>
      </c>
      <c r="N12" s="33">
        <f>IF(ISNUMBER(N8),SUM(N8:N11),"")</f>
        <v>239</v>
      </c>
      <c r="O12" s="34">
        <f>IF(ISNUMBER(O8),SUM(O8:O11),"")</f>
        <v>67</v>
      </c>
      <c r="P12" s="35">
        <f>IF(ISNUMBER(P8),SUM(P8:P11),"")</f>
        <v>22</v>
      </c>
      <c r="Q12" s="36">
        <f>IF(ISNUMBER(Q8),SUM(Q8:Q11),"")</f>
        <v>306</v>
      </c>
      <c r="R12" s="37">
        <f>IF(ISNUMBER($Q12),SUM(R7:R11),"")</f>
        <v>0</v>
      </c>
      <c r="S12" s="430"/>
    </row>
    <row r="13" spans="1:28" ht="12.95" customHeight="1" thickTop="1">
      <c r="A13" s="436" t="s">
        <v>286</v>
      </c>
      <c r="B13" s="437"/>
      <c r="C13" s="195">
        <v>1</v>
      </c>
      <c r="D13" s="38">
        <v>158</v>
      </c>
      <c r="E13" s="39">
        <v>62</v>
      </c>
      <c r="F13" s="39">
        <v>3</v>
      </c>
      <c r="G13" s="40">
        <f>IF(ISBLANK(D13),"",D13+E13)</f>
        <v>220</v>
      </c>
      <c r="H13" s="17">
        <f>IF(ISNUMBER(G13),IF(G13&gt;Q13,1,IF(G13=Q13,0.5,0)),"")</f>
        <v>1</v>
      </c>
      <c r="I13" s="470">
        <f>IF(COUNT(Q17),SUM(I9+G17-Q17),"")</f>
        <v>194</v>
      </c>
      <c r="J13" s="1"/>
      <c r="K13" s="436" t="s">
        <v>287</v>
      </c>
      <c r="L13" s="437"/>
      <c r="M13" s="195">
        <v>1</v>
      </c>
      <c r="N13" s="38">
        <v>131</v>
      </c>
      <c r="O13" s="39">
        <v>44</v>
      </c>
      <c r="P13" s="39">
        <v>9</v>
      </c>
      <c r="Q13" s="40">
        <f>IF(ISBLANK(N13),"",N13+O13)</f>
        <v>175</v>
      </c>
      <c r="R13" s="17">
        <f>IF(ISNUMBER(Q13),IF(G13&lt;Q13,1,IF(G13=Q13,0.5,0)),"")</f>
        <v>0</v>
      </c>
      <c r="S13" s="19"/>
    </row>
    <row r="14" spans="1:28" ht="12.95" customHeight="1" thickBot="1">
      <c r="A14" s="438"/>
      <c r="B14" s="439"/>
      <c r="C14" s="197">
        <v>2</v>
      </c>
      <c r="D14" s="21">
        <v>148</v>
      </c>
      <c r="E14" s="22">
        <v>70</v>
      </c>
      <c r="F14" s="22">
        <v>5</v>
      </c>
      <c r="G14" s="23">
        <f>IF(ISBLANK(D14),"",D14+E14)</f>
        <v>218</v>
      </c>
      <c r="H14" s="24">
        <f>IF(ISNUMBER(G14),IF(G14&gt;Q14,1,IF(G14=Q14,0.5,0)),"")</f>
        <v>1</v>
      </c>
      <c r="I14" s="471"/>
      <c r="J14" s="1"/>
      <c r="K14" s="438"/>
      <c r="L14" s="439"/>
      <c r="M14" s="197">
        <v>2</v>
      </c>
      <c r="N14" s="21">
        <v>124</v>
      </c>
      <c r="O14" s="22">
        <v>69</v>
      </c>
      <c r="P14" s="22">
        <v>5</v>
      </c>
      <c r="Q14" s="23">
        <f>IF(ISBLANK(N14),"",N14+O14)</f>
        <v>193</v>
      </c>
      <c r="R14" s="24">
        <f>IF(ISNUMBER(Q14),IF(G14&lt;Q14,1,IF(G14=Q14,0.5,0)),"")</f>
        <v>0</v>
      </c>
      <c r="S14" s="19"/>
    </row>
    <row r="15" spans="1:28" ht="9.9499999999999993" customHeight="1" thickTop="1">
      <c r="A15" s="442" t="s">
        <v>181</v>
      </c>
      <c r="B15" s="443"/>
      <c r="C15" s="26"/>
      <c r="D15" s="27"/>
      <c r="E15" s="27"/>
      <c r="F15" s="27"/>
      <c r="G15" s="27"/>
      <c r="H15" s="27"/>
      <c r="I15" s="28"/>
      <c r="J15" s="1"/>
      <c r="K15" s="442" t="s">
        <v>288</v>
      </c>
      <c r="L15" s="443"/>
      <c r="M15" s="26"/>
      <c r="N15" s="27"/>
      <c r="O15" s="27"/>
      <c r="P15" s="27"/>
      <c r="Q15" s="27"/>
      <c r="R15" s="27"/>
      <c r="S15" s="28"/>
    </row>
    <row r="16" spans="1:28" ht="9.9499999999999993" customHeight="1" thickBot="1">
      <c r="A16" s="444"/>
      <c r="B16" s="445"/>
      <c r="C16" s="29"/>
      <c r="D16" s="30"/>
      <c r="E16" s="30"/>
      <c r="F16" s="30"/>
      <c r="G16" s="31"/>
      <c r="H16" s="31"/>
      <c r="I16" s="429">
        <f>IF(ISNUMBER(G17),IF(G17&gt;Q17,1,IF(G17=Q17,0.5,0)),"")</f>
        <v>1</v>
      </c>
      <c r="J16" s="1"/>
      <c r="K16" s="444"/>
      <c r="L16" s="445"/>
      <c r="M16" s="29"/>
      <c r="N16" s="30"/>
      <c r="O16" s="30"/>
      <c r="P16" s="30"/>
      <c r="Q16" s="31"/>
      <c r="R16" s="31"/>
      <c r="S16" s="429">
        <f>IF(ISNUMBER(Q17),IF(G17&lt;Q17,1,IF(G17=Q17,0.5,0)),"")</f>
        <v>0</v>
      </c>
    </row>
    <row r="17" spans="1:19" ht="15.95" customHeight="1" thickBot="1">
      <c r="A17" s="446">
        <v>865</v>
      </c>
      <c r="B17" s="447"/>
      <c r="C17" s="32" t="s">
        <v>18</v>
      </c>
      <c r="D17" s="33">
        <f>IF(ISNUMBER(D13),SUM(D13:D16),"")</f>
        <v>306</v>
      </c>
      <c r="E17" s="34">
        <f>IF(ISNUMBER(E13),SUM(E13:E16),"")</f>
        <v>132</v>
      </c>
      <c r="F17" s="35">
        <f>IF(ISNUMBER(F13),SUM(F13:F16),"")</f>
        <v>8</v>
      </c>
      <c r="G17" s="36">
        <f>IF(ISNUMBER(G13),SUM(G13:G16),"")</f>
        <v>438</v>
      </c>
      <c r="H17" s="37">
        <f>IF(ISNUMBER($G17),SUM(H13:H16),"")</f>
        <v>2</v>
      </c>
      <c r="I17" s="430"/>
      <c r="J17" s="1"/>
      <c r="K17" s="446">
        <v>21204</v>
      </c>
      <c r="L17" s="447"/>
      <c r="M17" s="32" t="s">
        <v>18</v>
      </c>
      <c r="N17" s="33">
        <f>IF(ISNUMBER(N13),SUM(N13:N16),"")</f>
        <v>255</v>
      </c>
      <c r="O17" s="34">
        <f>IF(ISNUMBER(O13),SUM(O13:O16),"")</f>
        <v>113</v>
      </c>
      <c r="P17" s="35">
        <f>IF(ISNUMBER(P13),SUM(P13:P16),"")</f>
        <v>14</v>
      </c>
      <c r="Q17" s="36">
        <f>IF(ISNUMBER(Q13),SUM(Q13:Q16),"")</f>
        <v>368</v>
      </c>
      <c r="R17" s="37">
        <f>IF(ISNUMBER($Q17),SUM(R13:R16),"")</f>
        <v>0</v>
      </c>
      <c r="S17" s="430"/>
    </row>
    <row r="18" spans="1:19" ht="12.95" customHeight="1" thickTop="1">
      <c r="A18" s="436" t="s">
        <v>230</v>
      </c>
      <c r="B18" s="437"/>
      <c r="C18" s="195">
        <v>1</v>
      </c>
      <c r="D18" s="38">
        <v>118</v>
      </c>
      <c r="E18" s="39">
        <v>40</v>
      </c>
      <c r="F18" s="39">
        <v>12</v>
      </c>
      <c r="G18" s="40">
        <f>IF(ISBLANK(D18),"",D18+E18)</f>
        <v>158</v>
      </c>
      <c r="H18" s="17">
        <f>IF(ISNUMBER(G18),IF(G18&gt;Q18,1,IF(G18=Q18,0.5,0)),"")</f>
        <v>0</v>
      </c>
      <c r="I18" s="470">
        <f>IF(COUNT(Q22),SUM(I13+G22-Q22),"")</f>
        <v>184</v>
      </c>
      <c r="J18" s="1"/>
      <c r="K18" s="436" t="s">
        <v>285</v>
      </c>
      <c r="L18" s="437"/>
      <c r="M18" s="195">
        <v>1</v>
      </c>
      <c r="N18" s="38">
        <v>133</v>
      </c>
      <c r="O18" s="39">
        <v>43</v>
      </c>
      <c r="P18" s="39">
        <v>7</v>
      </c>
      <c r="Q18" s="40">
        <f>IF(ISBLANK(N18),"",N18+O18)</f>
        <v>176</v>
      </c>
      <c r="R18" s="17">
        <f>IF(ISNUMBER(Q18),IF(G18&lt;Q18,1,IF(G18=Q18,0.5,0)),"")</f>
        <v>1</v>
      </c>
      <c r="S18" s="19"/>
    </row>
    <row r="19" spans="1:19" ht="12.95" customHeight="1" thickBot="1">
      <c r="A19" s="438"/>
      <c r="B19" s="439"/>
      <c r="C19" s="197">
        <v>2</v>
      </c>
      <c r="D19" s="21">
        <v>137</v>
      </c>
      <c r="E19" s="22">
        <v>62</v>
      </c>
      <c r="F19" s="22">
        <v>7</v>
      </c>
      <c r="G19" s="23">
        <f>IF(ISBLANK(D19),"",D19+E19)</f>
        <v>199</v>
      </c>
      <c r="H19" s="24">
        <f>IF(ISNUMBER(G19),IF(G19&gt;Q19,1,IF(G19=Q19,0.5,0)),"")</f>
        <v>1</v>
      </c>
      <c r="I19" s="471"/>
      <c r="J19" s="1"/>
      <c r="K19" s="438"/>
      <c r="L19" s="439"/>
      <c r="M19" s="197">
        <v>2</v>
      </c>
      <c r="N19" s="21">
        <v>124</v>
      </c>
      <c r="O19" s="22">
        <v>67</v>
      </c>
      <c r="P19" s="22">
        <v>4</v>
      </c>
      <c r="Q19" s="23">
        <f>IF(ISBLANK(N19),"",N19+O19)</f>
        <v>191</v>
      </c>
      <c r="R19" s="24">
        <f>IF(ISNUMBER(Q19),IF(G19&lt;Q19,1,IF(G19=Q19,0.5,0)),"")</f>
        <v>0</v>
      </c>
      <c r="S19" s="19"/>
    </row>
    <row r="20" spans="1:19" ht="9.9499999999999993" customHeight="1" thickTop="1">
      <c r="A20" s="442" t="s">
        <v>213</v>
      </c>
      <c r="B20" s="443"/>
      <c r="C20" s="26"/>
      <c r="D20" s="27"/>
      <c r="E20" s="27"/>
      <c r="F20" s="27"/>
      <c r="G20" s="27"/>
      <c r="H20" s="27"/>
      <c r="I20" s="28"/>
      <c r="J20" s="1"/>
      <c r="K20" s="442" t="s">
        <v>289</v>
      </c>
      <c r="L20" s="443"/>
      <c r="M20" s="26"/>
      <c r="N20" s="27"/>
      <c r="O20" s="27"/>
      <c r="P20" s="27"/>
      <c r="Q20" s="27"/>
      <c r="R20" s="27"/>
      <c r="S20" s="28"/>
    </row>
    <row r="21" spans="1:19" ht="9.9499999999999993" customHeight="1" thickBot="1">
      <c r="A21" s="444"/>
      <c r="B21" s="445"/>
      <c r="C21" s="29"/>
      <c r="D21" s="30"/>
      <c r="E21" s="30"/>
      <c r="F21" s="30"/>
      <c r="G21" s="31"/>
      <c r="H21" s="31"/>
      <c r="I21" s="429">
        <f>IF(ISNUMBER(G22),IF(G22&gt;Q22,1,IF(G22=Q22,0.5,0)),"")</f>
        <v>0</v>
      </c>
      <c r="J21" s="1"/>
      <c r="K21" s="444"/>
      <c r="L21" s="445"/>
      <c r="M21" s="29"/>
      <c r="N21" s="30"/>
      <c r="O21" s="30"/>
      <c r="P21" s="30"/>
      <c r="Q21" s="31"/>
      <c r="R21" s="31"/>
      <c r="S21" s="429">
        <f>IF(ISNUMBER(Q22),IF(G22&lt;Q22,1,IF(G22=Q22,0.5,0)),"")</f>
        <v>1</v>
      </c>
    </row>
    <row r="22" spans="1:19" ht="15.95" customHeight="1" thickBot="1">
      <c r="A22" s="446">
        <v>22753</v>
      </c>
      <c r="B22" s="447"/>
      <c r="C22" s="32" t="s">
        <v>18</v>
      </c>
      <c r="D22" s="33">
        <f>IF(ISNUMBER(D18),SUM(D18:D21),"")</f>
        <v>255</v>
      </c>
      <c r="E22" s="34">
        <f>IF(ISNUMBER(E18),SUM(E18:E21),"")</f>
        <v>102</v>
      </c>
      <c r="F22" s="35">
        <f>IF(ISNUMBER(F18),SUM(F18:F21),"")</f>
        <v>19</v>
      </c>
      <c r="G22" s="36">
        <f>IF(ISNUMBER(G18),SUM(G18:G21),"")</f>
        <v>357</v>
      </c>
      <c r="H22" s="37">
        <f>IF(ISNUMBER($G22),SUM(H18:H21),"")</f>
        <v>1</v>
      </c>
      <c r="I22" s="430"/>
      <c r="J22" s="1"/>
      <c r="K22" s="446">
        <v>4485</v>
      </c>
      <c r="L22" s="447"/>
      <c r="M22" s="32" t="s">
        <v>18</v>
      </c>
      <c r="N22" s="33">
        <f>IF(ISNUMBER(N18),SUM(N18:N21),"")</f>
        <v>257</v>
      </c>
      <c r="O22" s="34">
        <f>IF(ISNUMBER(O18),SUM(O18:O21),"")</f>
        <v>110</v>
      </c>
      <c r="P22" s="35">
        <f>IF(ISNUMBER(P18),SUM(P18:P21),"")</f>
        <v>11</v>
      </c>
      <c r="Q22" s="36">
        <f>IF(ISNUMBER(Q18),SUM(Q18:Q21),"")</f>
        <v>367</v>
      </c>
      <c r="R22" s="37">
        <f>IF(ISNUMBER($Q22),SUM(R18:R21),"")</f>
        <v>1</v>
      </c>
      <c r="S22" s="430"/>
    </row>
    <row r="23" spans="1:19" ht="12.95" customHeight="1" thickTop="1">
      <c r="A23" s="436" t="s">
        <v>290</v>
      </c>
      <c r="B23" s="437"/>
      <c r="C23" s="195">
        <v>1</v>
      </c>
      <c r="D23" s="38">
        <v>159</v>
      </c>
      <c r="E23" s="39">
        <v>69</v>
      </c>
      <c r="F23" s="39">
        <v>2</v>
      </c>
      <c r="G23" s="40">
        <f>IF(ISBLANK(D23),"",D23+E23)</f>
        <v>228</v>
      </c>
      <c r="H23" s="17">
        <f>IF(ISNUMBER(G23),IF(G23&gt;Q23,1,IF(G23=Q23,0.5,0)),"")</f>
        <v>1</v>
      </c>
      <c r="I23" s="470">
        <f>IF(COUNT(Q27),SUM(I18+G27-Q27),"")</f>
        <v>242</v>
      </c>
      <c r="J23" s="1"/>
      <c r="K23" s="436" t="s">
        <v>245</v>
      </c>
      <c r="L23" s="437"/>
      <c r="M23" s="195">
        <v>1</v>
      </c>
      <c r="N23" s="38">
        <v>135</v>
      </c>
      <c r="O23" s="39">
        <v>45</v>
      </c>
      <c r="P23" s="39">
        <v>11</v>
      </c>
      <c r="Q23" s="40">
        <f>IF(ISBLANK(N23),"",N23+O23)</f>
        <v>180</v>
      </c>
      <c r="R23" s="17">
        <f>IF(ISNUMBER(Q23),IF(G23&lt;Q23,1,IF(G23=Q23,0.5,0)),"")</f>
        <v>0</v>
      </c>
      <c r="S23" s="19"/>
    </row>
    <row r="24" spans="1:19" ht="12.95" customHeight="1" thickBot="1">
      <c r="A24" s="438"/>
      <c r="B24" s="439"/>
      <c r="C24" s="197">
        <v>2</v>
      </c>
      <c r="D24" s="21">
        <v>148</v>
      </c>
      <c r="E24" s="22">
        <v>62</v>
      </c>
      <c r="F24" s="22">
        <v>5</v>
      </c>
      <c r="G24" s="23">
        <f>IF(ISBLANK(D24),"",D24+E24)</f>
        <v>210</v>
      </c>
      <c r="H24" s="24">
        <f>IF(ISNUMBER(G24),IF(G24&gt;Q24,1,IF(G24=Q24,0.5,0)),"")</f>
        <v>1</v>
      </c>
      <c r="I24" s="471"/>
      <c r="J24" s="1"/>
      <c r="K24" s="438"/>
      <c r="L24" s="439"/>
      <c r="M24" s="197">
        <v>2</v>
      </c>
      <c r="N24" s="21">
        <v>150</v>
      </c>
      <c r="O24" s="22">
        <v>50</v>
      </c>
      <c r="P24" s="22">
        <v>7</v>
      </c>
      <c r="Q24" s="23">
        <f>IF(ISBLANK(N24),"",N24+O24)</f>
        <v>200</v>
      </c>
      <c r="R24" s="24">
        <f>IF(ISNUMBER(Q24),IF(G24&lt;Q24,1,IF(G24=Q24,0.5,0)),"")</f>
        <v>0</v>
      </c>
      <c r="S24" s="19"/>
    </row>
    <row r="25" spans="1:19" ht="9.9499999999999993" customHeight="1" thickTop="1">
      <c r="A25" s="442" t="s">
        <v>291</v>
      </c>
      <c r="B25" s="443"/>
      <c r="C25" s="26"/>
      <c r="D25" s="27"/>
      <c r="E25" s="27"/>
      <c r="F25" s="27"/>
      <c r="G25" s="27"/>
      <c r="H25" s="27"/>
      <c r="I25" s="28"/>
      <c r="J25" s="1"/>
      <c r="K25" s="442" t="s">
        <v>271</v>
      </c>
      <c r="L25" s="443"/>
      <c r="M25" s="26"/>
      <c r="N25" s="27"/>
      <c r="O25" s="27"/>
      <c r="P25" s="27"/>
      <c r="Q25" s="27"/>
      <c r="R25" s="27"/>
      <c r="S25" s="28"/>
    </row>
    <row r="26" spans="1:19" ht="9.9499999999999993" customHeight="1" thickBot="1">
      <c r="A26" s="444"/>
      <c r="B26" s="445"/>
      <c r="C26" s="29"/>
      <c r="D26" s="30"/>
      <c r="E26" s="30"/>
      <c r="F26" s="30"/>
      <c r="G26" s="31"/>
      <c r="H26" s="31"/>
      <c r="I26" s="429">
        <f>IF(ISNUMBER(G27),IF(G27&gt;Q27,1,IF(G27=Q27,0.5,0)),"")</f>
        <v>1</v>
      </c>
      <c r="J26" s="1"/>
      <c r="K26" s="444"/>
      <c r="L26" s="445"/>
      <c r="M26" s="29"/>
      <c r="N26" s="30"/>
      <c r="O26" s="30"/>
      <c r="P26" s="30"/>
      <c r="Q26" s="31"/>
      <c r="R26" s="31"/>
      <c r="S26" s="429">
        <f>IF(ISNUMBER(Q27),IF(G27&lt;Q27,1,IF(G27=Q27,0.5,0)),"")</f>
        <v>0</v>
      </c>
    </row>
    <row r="27" spans="1:19" ht="15.95" customHeight="1" thickBot="1">
      <c r="A27" s="431">
        <v>16840</v>
      </c>
      <c r="B27" s="432"/>
      <c r="C27" s="32" t="s">
        <v>18</v>
      </c>
      <c r="D27" s="33">
        <f>IF(ISNUMBER(D23),SUM(D23:D26),"")</f>
        <v>307</v>
      </c>
      <c r="E27" s="34">
        <f>IF(ISNUMBER(E23),SUM(E23:E26),"")</f>
        <v>131</v>
      </c>
      <c r="F27" s="35">
        <f>IF(ISNUMBER(F23),SUM(F23:F26),"")</f>
        <v>7</v>
      </c>
      <c r="G27" s="36">
        <f>IF(ISNUMBER(G23),SUM(G23:G26),"")</f>
        <v>438</v>
      </c>
      <c r="H27" s="37">
        <f>IF(ISNUMBER($G27),SUM(H23:H26),"")</f>
        <v>2</v>
      </c>
      <c r="I27" s="430"/>
      <c r="J27" s="1"/>
      <c r="K27" s="446">
        <v>979</v>
      </c>
      <c r="L27" s="447"/>
      <c r="M27" s="32" t="s">
        <v>18</v>
      </c>
      <c r="N27" s="33">
        <f>IF(ISNUMBER(N23),SUM(N23:N26),"")</f>
        <v>285</v>
      </c>
      <c r="O27" s="34">
        <f>IF(ISNUMBER(O23),SUM(O23:O26),"")</f>
        <v>95</v>
      </c>
      <c r="P27" s="35">
        <f>IF(ISNUMBER(P23),SUM(P23:P26),"")</f>
        <v>18</v>
      </c>
      <c r="Q27" s="36">
        <f>IF(ISNUMBER(Q23),SUM(Q23:Q26),"")</f>
        <v>380</v>
      </c>
      <c r="R27" s="37">
        <f>IF(ISNUMBER($Q27),SUM(R23:R26),"")</f>
        <v>0</v>
      </c>
      <c r="S27" s="430"/>
    </row>
    <row r="28" spans="1:19" ht="12.95" customHeight="1" thickTop="1">
      <c r="A28" s="436" t="s">
        <v>292</v>
      </c>
      <c r="B28" s="437"/>
      <c r="C28" s="195">
        <v>1</v>
      </c>
      <c r="D28" s="38">
        <v>146</v>
      </c>
      <c r="E28" s="39">
        <v>62</v>
      </c>
      <c r="F28" s="39">
        <v>3</v>
      </c>
      <c r="G28" s="40">
        <f>IF(ISBLANK(D28),"",D28+E28)</f>
        <v>208</v>
      </c>
      <c r="H28" s="17">
        <f>IF(ISNUMBER(G28),IF(G28&gt;Q28,1,IF(G28=Q28,0.5,0)),"")</f>
        <v>1</v>
      </c>
      <c r="I28" s="470">
        <f>IF(COUNT(Q32),SUM(I23+G32-Q32),"")</f>
        <v>251</v>
      </c>
      <c r="J28" s="1"/>
      <c r="K28" s="436" t="s">
        <v>293</v>
      </c>
      <c r="L28" s="437"/>
      <c r="M28" s="195">
        <v>1</v>
      </c>
      <c r="N28" s="38">
        <v>140</v>
      </c>
      <c r="O28" s="39">
        <v>53</v>
      </c>
      <c r="P28" s="39">
        <v>7</v>
      </c>
      <c r="Q28" s="40">
        <f>IF(ISBLANK(N28),"",N28+O28)</f>
        <v>193</v>
      </c>
      <c r="R28" s="17">
        <f>IF(ISNUMBER(Q28),IF(G28&lt;Q28,1,IF(G28=Q28,0.5,0)),"")</f>
        <v>0</v>
      </c>
      <c r="S28" s="19"/>
    </row>
    <row r="29" spans="1:19" ht="12.95" customHeight="1" thickBot="1">
      <c r="A29" s="438"/>
      <c r="B29" s="439"/>
      <c r="C29" s="197">
        <v>2</v>
      </c>
      <c r="D29" s="21">
        <v>153</v>
      </c>
      <c r="E29" s="22">
        <v>72</v>
      </c>
      <c r="F29" s="22">
        <v>1</v>
      </c>
      <c r="G29" s="23">
        <f>IF(ISBLANK(D29),"",D29+E29)</f>
        <v>225</v>
      </c>
      <c r="H29" s="24">
        <f>IF(ISNUMBER(G29),IF(G29&gt;Q29,1,IF(G29=Q29,0.5,0)),"")</f>
        <v>0</v>
      </c>
      <c r="I29" s="471"/>
      <c r="J29" s="1"/>
      <c r="K29" s="438"/>
      <c r="L29" s="439"/>
      <c r="M29" s="197">
        <v>2</v>
      </c>
      <c r="N29" s="21">
        <v>150</v>
      </c>
      <c r="O29" s="22">
        <v>81</v>
      </c>
      <c r="P29" s="22">
        <v>3</v>
      </c>
      <c r="Q29" s="23">
        <f>IF(ISBLANK(N29),"",N29+O29)</f>
        <v>231</v>
      </c>
      <c r="R29" s="24">
        <f>IF(ISNUMBER(Q29),IF(G29&lt;Q29,1,IF(G29=Q29,0.5,0)),"")</f>
        <v>1</v>
      </c>
      <c r="S29" s="19"/>
    </row>
    <row r="30" spans="1:19" ht="9.9499999999999993" customHeight="1" thickTop="1">
      <c r="A30" s="442" t="s">
        <v>209</v>
      </c>
      <c r="B30" s="443"/>
      <c r="C30" s="26"/>
      <c r="D30" s="27"/>
      <c r="E30" s="27"/>
      <c r="F30" s="27"/>
      <c r="G30" s="27"/>
      <c r="H30" s="27"/>
      <c r="I30" s="28"/>
      <c r="J30" s="1"/>
      <c r="K30" s="442" t="s">
        <v>294</v>
      </c>
      <c r="L30" s="443"/>
      <c r="M30" s="26"/>
      <c r="N30" s="27"/>
      <c r="O30" s="27"/>
      <c r="P30" s="27"/>
      <c r="Q30" s="27"/>
      <c r="R30" s="27"/>
      <c r="S30" s="28"/>
    </row>
    <row r="31" spans="1:19" ht="9.9499999999999993" customHeight="1" thickBot="1">
      <c r="A31" s="444"/>
      <c r="B31" s="445"/>
      <c r="C31" s="29"/>
      <c r="D31" s="30"/>
      <c r="E31" s="30"/>
      <c r="F31" s="30"/>
      <c r="G31" s="31"/>
      <c r="H31" s="31"/>
      <c r="I31" s="429">
        <f>IF(ISNUMBER(G32),IF(G32&gt;Q32,1,IF(G32=Q32,0.5,0)),"")</f>
        <v>1</v>
      </c>
      <c r="J31" s="1"/>
      <c r="K31" s="444"/>
      <c r="L31" s="445"/>
      <c r="M31" s="29"/>
      <c r="N31" s="30"/>
      <c r="O31" s="30"/>
      <c r="P31" s="30"/>
      <c r="Q31" s="31"/>
      <c r="R31" s="31"/>
      <c r="S31" s="429">
        <f>IF(ISNUMBER(Q32),IF(G32&lt;Q32,1,IF(G32=Q32,0.5,0)),"")</f>
        <v>0</v>
      </c>
    </row>
    <row r="32" spans="1:19" ht="15.95" customHeight="1" thickBot="1">
      <c r="A32" s="446">
        <v>10877</v>
      </c>
      <c r="B32" s="447"/>
      <c r="C32" s="32" t="s">
        <v>18</v>
      </c>
      <c r="D32" s="33">
        <f>IF(ISNUMBER(D28),SUM(D28:D31),"")</f>
        <v>299</v>
      </c>
      <c r="E32" s="34">
        <f>IF(ISNUMBER(E28),SUM(E28:E31),"")</f>
        <v>134</v>
      </c>
      <c r="F32" s="35">
        <f>IF(ISNUMBER(F28),SUM(F28:F31),"")</f>
        <v>4</v>
      </c>
      <c r="G32" s="36">
        <f>IF(ISNUMBER(G28),SUM(G28:G31),"")</f>
        <v>433</v>
      </c>
      <c r="H32" s="37">
        <f>IF(ISNUMBER($G32),SUM(H28:H31),"")</f>
        <v>1</v>
      </c>
      <c r="I32" s="430"/>
      <c r="J32" s="1"/>
      <c r="K32" s="446">
        <v>9485</v>
      </c>
      <c r="L32" s="447"/>
      <c r="M32" s="32" t="s">
        <v>18</v>
      </c>
      <c r="N32" s="33">
        <f>IF(ISNUMBER(N28),SUM(N28:N31),"")</f>
        <v>290</v>
      </c>
      <c r="O32" s="34">
        <f>IF(ISNUMBER(O28),SUM(O28:O31),"")</f>
        <v>134</v>
      </c>
      <c r="P32" s="35">
        <f>IF(ISNUMBER(P28),SUM(P28:P31),"")</f>
        <v>10</v>
      </c>
      <c r="Q32" s="36">
        <f>IF(ISNUMBER(Q28),SUM(Q28:Q31),"")</f>
        <v>424</v>
      </c>
      <c r="R32" s="37">
        <f>IF(ISNUMBER($Q32),SUM(R28:R31),"")</f>
        <v>1</v>
      </c>
      <c r="S32" s="430"/>
    </row>
    <row r="33" spans="1:27" ht="12.95" customHeight="1" thickTop="1">
      <c r="A33" s="436" t="s">
        <v>295</v>
      </c>
      <c r="B33" s="437"/>
      <c r="C33" s="195">
        <v>1</v>
      </c>
      <c r="D33" s="38">
        <v>135</v>
      </c>
      <c r="E33" s="39">
        <v>49</v>
      </c>
      <c r="F33" s="39">
        <v>7</v>
      </c>
      <c r="G33" s="40">
        <f>IF(ISBLANK(D33),"",D33+E33)</f>
        <v>184</v>
      </c>
      <c r="H33" s="17">
        <f>IF(ISNUMBER(G33),IF(G33&gt;Q33,1,IF(G33=Q33,0.5,0)),"")</f>
        <v>1</v>
      </c>
      <c r="I33" s="470">
        <f>IF(COUNT(Q37),SUM(I28+G37-Q37),"")</f>
        <v>241</v>
      </c>
      <c r="J33" s="1"/>
      <c r="K33" s="436" t="s">
        <v>296</v>
      </c>
      <c r="L33" s="437"/>
      <c r="M33" s="195">
        <v>1</v>
      </c>
      <c r="N33" s="38">
        <v>141</v>
      </c>
      <c r="O33" s="39">
        <v>34</v>
      </c>
      <c r="P33" s="39">
        <v>13</v>
      </c>
      <c r="Q33" s="40">
        <f>IF(ISBLANK(N33),"",N33+O33)</f>
        <v>175</v>
      </c>
      <c r="R33" s="17">
        <f>IF(ISNUMBER(Q33),IF(G33&lt;Q33,1,IF(G33=Q33,0.5,0)),"")</f>
        <v>0</v>
      </c>
      <c r="S33" s="19"/>
    </row>
    <row r="34" spans="1:27" ht="12.95" customHeight="1" thickBot="1">
      <c r="A34" s="438"/>
      <c r="B34" s="439"/>
      <c r="C34" s="197">
        <v>2</v>
      </c>
      <c r="D34" s="21">
        <v>118</v>
      </c>
      <c r="E34" s="22">
        <v>41</v>
      </c>
      <c r="F34" s="22">
        <v>11</v>
      </c>
      <c r="G34" s="23">
        <f>IF(ISBLANK(D34),"",D34+E34)</f>
        <v>159</v>
      </c>
      <c r="H34" s="24">
        <f>IF(ISNUMBER(G34),IF(G34&gt;Q34,1,IF(G34=Q34,0.5,0)),"")</f>
        <v>0</v>
      </c>
      <c r="I34" s="471"/>
      <c r="J34" s="1"/>
      <c r="K34" s="438"/>
      <c r="L34" s="439"/>
      <c r="M34" s="197">
        <v>2</v>
      </c>
      <c r="N34" s="21">
        <v>130</v>
      </c>
      <c r="O34" s="22">
        <v>48</v>
      </c>
      <c r="P34" s="22">
        <v>8</v>
      </c>
      <c r="Q34" s="23">
        <f>IF(ISBLANK(N34),"",N34+O34)</f>
        <v>178</v>
      </c>
      <c r="R34" s="24">
        <f>IF(ISNUMBER(Q34),IF(G34&lt;Q34,1,IF(G34=Q34,0.5,0)),"")</f>
        <v>1</v>
      </c>
      <c r="S34" s="19"/>
    </row>
    <row r="35" spans="1:27" ht="9.9499999999999993" customHeight="1" thickTop="1">
      <c r="A35" s="442" t="s">
        <v>297</v>
      </c>
      <c r="B35" s="443"/>
      <c r="C35" s="26"/>
      <c r="D35" s="27"/>
      <c r="E35" s="27"/>
      <c r="F35" s="27"/>
      <c r="G35" s="27"/>
      <c r="H35" s="27"/>
      <c r="I35" s="28"/>
      <c r="J35" s="1"/>
      <c r="K35" s="442" t="s">
        <v>298</v>
      </c>
      <c r="L35" s="443"/>
      <c r="M35" s="26"/>
      <c r="N35" s="27"/>
      <c r="O35" s="27"/>
      <c r="P35" s="27"/>
      <c r="Q35" s="27"/>
      <c r="R35" s="27"/>
      <c r="S35" s="28"/>
    </row>
    <row r="36" spans="1:27" ht="9.9499999999999993" customHeight="1" thickBot="1">
      <c r="A36" s="444"/>
      <c r="B36" s="445"/>
      <c r="C36" s="29"/>
      <c r="D36" s="30"/>
      <c r="E36" s="30"/>
      <c r="F36" s="30"/>
      <c r="G36" s="31"/>
      <c r="H36" s="31"/>
      <c r="I36" s="429">
        <f>IF(ISNUMBER(G37),IF(G37&gt;Q37,1,IF(G37=Q37,0.5,0)),"")</f>
        <v>0</v>
      </c>
      <c r="J36" s="1"/>
      <c r="K36" s="444"/>
      <c r="L36" s="445"/>
      <c r="M36" s="29"/>
      <c r="N36" s="30"/>
      <c r="O36" s="30"/>
      <c r="P36" s="30"/>
      <c r="Q36" s="31"/>
      <c r="R36" s="31"/>
      <c r="S36" s="429">
        <f>IF(ISNUMBER(Q37),IF(G37&lt;Q37,1,IF(G37=Q37,0.5,0)),"")</f>
        <v>1</v>
      </c>
    </row>
    <row r="37" spans="1:27" ht="15.95" customHeight="1" thickBot="1">
      <c r="A37" s="431">
        <v>17959</v>
      </c>
      <c r="B37" s="432"/>
      <c r="C37" s="32" t="s">
        <v>18</v>
      </c>
      <c r="D37" s="33">
        <f>IF(ISNUMBER(D33),SUM(D33:D36),"")</f>
        <v>253</v>
      </c>
      <c r="E37" s="34">
        <f>IF(ISNUMBER(E33),SUM(E33:E36),"")</f>
        <v>90</v>
      </c>
      <c r="F37" s="35">
        <f>IF(ISNUMBER(F33),SUM(F33:F36),"")</f>
        <v>18</v>
      </c>
      <c r="G37" s="36">
        <f>IF(ISNUMBER(G33),SUM(G33:G36),"")</f>
        <v>343</v>
      </c>
      <c r="H37" s="37">
        <f>IF(ISNUMBER($G37),SUM(H33:H36),"")</f>
        <v>1</v>
      </c>
      <c r="I37" s="430"/>
      <c r="J37" s="1"/>
      <c r="K37" s="562">
        <v>21550</v>
      </c>
      <c r="L37" s="563"/>
      <c r="M37" s="32" t="s">
        <v>18</v>
      </c>
      <c r="N37" s="33">
        <f>IF(ISNUMBER(N33),SUM(N33:N36),"")</f>
        <v>271</v>
      </c>
      <c r="O37" s="34">
        <f>IF(ISNUMBER(O33),SUM(O33:O36),"")</f>
        <v>82</v>
      </c>
      <c r="P37" s="35">
        <f>IF(ISNUMBER(P33),SUM(P33:P36),"")</f>
        <v>21</v>
      </c>
      <c r="Q37" s="36">
        <f>IF(ISNUMBER(Q33),SUM(Q33:Q36),"")</f>
        <v>353</v>
      </c>
      <c r="R37" s="37">
        <f>IF(ISNUMBER($Q37),SUM(R33:R36),"")</f>
        <v>1</v>
      </c>
      <c r="S37" s="430"/>
    </row>
    <row r="38" spans="1:27" ht="5.0999999999999996" customHeight="1" thickTop="1" thickBo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27" ht="20.100000000000001" customHeight="1" thickBot="1">
      <c r="A39" s="41"/>
      <c r="B39" s="42"/>
      <c r="C39" s="43" t="s">
        <v>46</v>
      </c>
      <c r="D39" s="44">
        <f>IF(ISNUMBER(D12),SUM(D12,D17,D22,D27,D32,D37),"")</f>
        <v>1720</v>
      </c>
      <c r="E39" s="45">
        <f>IF(ISNUMBER(E12),SUM(E12,E17,E22,E27,E32,E37),"")</f>
        <v>719</v>
      </c>
      <c r="F39" s="46">
        <f>IF(ISNUMBER(F12),SUM(F12,F17,F22,F27,F32,F37),"")</f>
        <v>63</v>
      </c>
      <c r="G39" s="47">
        <f>IF(ISNUMBER(G12),SUM(G12,G17,G22,G27,G32,G37),"")</f>
        <v>2439</v>
      </c>
      <c r="H39" s="48">
        <f>IF(ISNUMBER($G39),SUM(H12,H17,H22,H27,H32,H37),"")</f>
        <v>9</v>
      </c>
      <c r="I39" s="49">
        <f>IF(ISNUMBER(G39),IF(G39&gt;Q39,2,IF(G39=Q39,1,0)),"")</f>
        <v>2</v>
      </c>
      <c r="J39" s="1"/>
      <c r="K39" s="41"/>
      <c r="L39" s="42"/>
      <c r="M39" s="43" t="s">
        <v>46</v>
      </c>
      <c r="N39" s="44">
        <f>IF(ISNUMBER(N12),SUM(N12,N17,N22,N27,N32,N37),"")</f>
        <v>1597</v>
      </c>
      <c r="O39" s="45">
        <f>IF(ISNUMBER(O12),SUM(O12,O17,O22,O27,O32,O37),"")</f>
        <v>601</v>
      </c>
      <c r="P39" s="46">
        <f>IF(ISNUMBER(P12),SUM(P12,P17,P22,P27,P32,P37),"")</f>
        <v>96</v>
      </c>
      <c r="Q39" s="47">
        <f>IF(ISNUMBER(Q12),SUM(Q12,Q17,Q22,Q27,Q32,Q37),"")</f>
        <v>2198</v>
      </c>
      <c r="R39" s="48">
        <f>IF(ISNUMBER($Q39),SUM(R12,R17,R22,R27,R32,R37),"")</f>
        <v>3</v>
      </c>
      <c r="S39" s="49">
        <f>IF(ISNUMBER(Q39),IF(G39&lt;Q39,2,IF(G39=Q39,1,0)),"")</f>
        <v>0</v>
      </c>
    </row>
    <row r="40" spans="1:27" ht="5.0999999999999996" customHeight="1" thickBo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27" ht="21.95" customHeight="1" thickBot="1">
      <c r="A41" s="50"/>
      <c r="B41" s="51" t="s">
        <v>47</v>
      </c>
      <c r="C41" s="433" t="s">
        <v>90</v>
      </c>
      <c r="D41" s="433"/>
      <c r="E41" s="433"/>
      <c r="F41" s="1"/>
      <c r="G41" s="434" t="s">
        <v>49</v>
      </c>
      <c r="H41" s="435"/>
      <c r="I41" s="52">
        <f>IF(ISNUMBER(I11),SUM(I11,I16,I21,I26,I31,I36,I39),"")</f>
        <v>6</v>
      </c>
      <c r="J41" s="1"/>
      <c r="K41" s="50"/>
      <c r="L41" s="51" t="s">
        <v>47</v>
      </c>
      <c r="M41" s="433" t="s">
        <v>129</v>
      </c>
      <c r="N41" s="433"/>
      <c r="O41" s="433"/>
      <c r="P41" s="1"/>
      <c r="Q41" s="434" t="s">
        <v>49</v>
      </c>
      <c r="R41" s="435"/>
      <c r="S41" s="52">
        <f>IF(ISNUMBER(S11),SUM(S11,S16,S21,S26,S31,S36,S39),"")</f>
        <v>2</v>
      </c>
    </row>
    <row r="42" spans="1:27" ht="20.100000000000001" customHeight="1">
      <c r="A42" s="50"/>
      <c r="B42" s="51" t="s">
        <v>51</v>
      </c>
      <c r="C42" s="422"/>
      <c r="D42" s="422"/>
      <c r="E42" s="422"/>
      <c r="F42" s="53"/>
      <c r="G42" s="53"/>
      <c r="H42" s="53"/>
      <c r="I42" s="53"/>
      <c r="J42" s="53"/>
      <c r="K42" s="50"/>
      <c r="L42" s="51" t="s">
        <v>51</v>
      </c>
      <c r="M42" s="422"/>
      <c r="N42" s="422"/>
      <c r="O42" s="422"/>
      <c r="P42" s="54"/>
      <c r="Q42" s="12"/>
      <c r="R42" s="12"/>
      <c r="S42" s="12"/>
    </row>
    <row r="43" spans="1:27" ht="20.25" customHeight="1">
      <c r="A43" s="51" t="s">
        <v>52</v>
      </c>
      <c r="B43" s="51" t="s">
        <v>53</v>
      </c>
      <c r="C43" s="423" t="s">
        <v>54</v>
      </c>
      <c r="D43" s="423"/>
      <c r="E43" s="423"/>
      <c r="F43" s="423"/>
      <c r="G43" s="423"/>
      <c r="H43" s="423"/>
      <c r="I43" s="51"/>
      <c r="J43" s="51"/>
      <c r="K43" s="51" t="s">
        <v>55</v>
      </c>
      <c r="L43" s="424"/>
      <c r="M43" s="424"/>
      <c r="N43" s="1"/>
      <c r="O43" s="51" t="s">
        <v>51</v>
      </c>
      <c r="P43" s="426"/>
      <c r="Q43" s="426"/>
      <c r="R43" s="426"/>
      <c r="S43" s="426"/>
      <c r="V43" s="55"/>
      <c r="W43" s="55"/>
      <c r="X43" s="55"/>
      <c r="Y43" s="55"/>
      <c r="Z43" s="55"/>
      <c r="AA43" s="55"/>
    </row>
    <row r="44" spans="1:27" ht="9.75" customHeight="1">
      <c r="A44" s="51"/>
      <c r="B44" s="51"/>
      <c r="C44" s="56"/>
      <c r="D44" s="56"/>
      <c r="E44" s="56"/>
      <c r="F44" s="56"/>
      <c r="G44" s="56"/>
      <c r="H44" s="56"/>
      <c r="I44" s="51"/>
      <c r="J44" s="51"/>
      <c r="K44" s="51"/>
      <c r="L44" s="53"/>
      <c r="M44" s="53"/>
      <c r="N44" s="1"/>
      <c r="O44" s="51"/>
      <c r="P44" s="56"/>
      <c r="Q44" s="56"/>
      <c r="R44" s="56"/>
      <c r="S44" s="56"/>
    </row>
    <row r="45" spans="1:27" ht="30" customHeight="1">
      <c r="A45" s="57" t="s">
        <v>56</v>
      </c>
      <c r="B45" s="1"/>
      <c r="C45" s="1"/>
      <c r="D45" s="1"/>
      <c r="E45" s="1"/>
      <c r="F45" s="58" t="str">
        <f>IF((B3=0)," ",(CONCATENATE(B3,"   vs   ",L3)))</f>
        <v>KK Konstruktiva D   vs   SC Radotín B</v>
      </c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27" ht="20.100000000000001" customHeight="1">
      <c r="A46" s="1"/>
      <c r="B46" s="59" t="s">
        <v>57</v>
      </c>
      <c r="C46" s="427" t="s">
        <v>108</v>
      </c>
      <c r="D46" s="427"/>
      <c r="E46" s="1"/>
      <c r="F46" s="1"/>
      <c r="G46" s="1"/>
      <c r="H46" s="1"/>
      <c r="I46" s="59" t="s">
        <v>59</v>
      </c>
      <c r="J46" s="428" t="s">
        <v>299</v>
      </c>
      <c r="K46" s="428"/>
      <c r="L46" s="1"/>
      <c r="M46" s="1"/>
      <c r="N46" s="1"/>
      <c r="O46" s="1"/>
      <c r="P46" s="1"/>
    </row>
    <row r="47" spans="1:27" ht="20.100000000000001" customHeight="1">
      <c r="A47" s="1"/>
      <c r="B47" s="59" t="s">
        <v>60</v>
      </c>
      <c r="C47" s="415" t="s">
        <v>61</v>
      </c>
      <c r="D47" s="415"/>
      <c r="E47" s="1"/>
      <c r="F47" s="1"/>
      <c r="G47" s="1"/>
      <c r="H47" s="1"/>
      <c r="I47" s="59" t="s">
        <v>62</v>
      </c>
      <c r="J47" s="416">
        <v>2</v>
      </c>
      <c r="K47" s="416"/>
      <c r="L47" s="1"/>
      <c r="M47" s="1"/>
      <c r="N47" s="1"/>
      <c r="O47" s="1"/>
      <c r="P47" s="59" t="s">
        <v>63</v>
      </c>
      <c r="Q47" s="417">
        <v>43334</v>
      </c>
      <c r="R47" s="418"/>
      <c r="S47" s="418"/>
    </row>
    <row r="48" spans="1:27" ht="9.9499999999999993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9" ht="15" customHeight="1">
      <c r="A49" s="402" t="s">
        <v>64</v>
      </c>
      <c r="B49" s="403"/>
      <c r="C49" s="403"/>
      <c r="D49" s="403"/>
      <c r="E49" s="403"/>
      <c r="F49" s="403"/>
      <c r="G49" s="403"/>
      <c r="H49" s="403"/>
      <c r="I49" s="403"/>
      <c r="J49" s="403"/>
      <c r="K49" s="403"/>
      <c r="L49" s="403"/>
      <c r="M49" s="403"/>
      <c r="N49" s="403"/>
      <c r="O49" s="403"/>
      <c r="P49" s="403"/>
      <c r="Q49" s="403"/>
      <c r="R49" s="403"/>
      <c r="S49" s="404"/>
    </row>
    <row r="50" spans="1:19" ht="90" customHeight="1">
      <c r="A50" s="405"/>
      <c r="B50" s="406"/>
      <c r="C50" s="406"/>
      <c r="D50" s="406"/>
      <c r="E50" s="406"/>
      <c r="F50" s="406"/>
      <c r="G50" s="406"/>
      <c r="H50" s="406"/>
      <c r="I50" s="406"/>
      <c r="J50" s="406"/>
      <c r="K50" s="406"/>
      <c r="L50" s="406"/>
      <c r="M50" s="406"/>
      <c r="N50" s="406"/>
      <c r="O50" s="406"/>
      <c r="P50" s="406"/>
      <c r="Q50" s="406"/>
      <c r="R50" s="406"/>
      <c r="S50" s="407"/>
    </row>
    <row r="51" spans="1:19" ht="5.0999999999999996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9" ht="15" customHeight="1">
      <c r="A52" s="419" t="s">
        <v>65</v>
      </c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1"/>
    </row>
    <row r="53" spans="1:19" ht="6.75" customHeight="1">
      <c r="A53" s="60"/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2"/>
    </row>
    <row r="54" spans="1:19" ht="18" customHeight="1">
      <c r="A54" s="63" t="s">
        <v>5</v>
      </c>
      <c r="B54" s="61"/>
      <c r="C54" s="61"/>
      <c r="D54" s="61"/>
      <c r="E54" s="61"/>
      <c r="F54" s="61"/>
      <c r="G54" s="61"/>
      <c r="H54" s="61"/>
      <c r="I54" s="61"/>
      <c r="J54" s="61"/>
      <c r="K54" s="64" t="s">
        <v>7</v>
      </c>
      <c r="L54" s="61"/>
      <c r="M54" s="61"/>
      <c r="N54" s="61"/>
      <c r="O54" s="61"/>
      <c r="P54" s="61"/>
      <c r="Q54" s="61"/>
      <c r="R54" s="61"/>
      <c r="S54" s="62"/>
    </row>
    <row r="55" spans="1:19" ht="18" customHeight="1">
      <c r="A55" s="65"/>
      <c r="B55" s="66" t="s">
        <v>66</v>
      </c>
      <c r="C55" s="67"/>
      <c r="D55" s="68"/>
      <c r="E55" s="66" t="s">
        <v>67</v>
      </c>
      <c r="F55" s="67"/>
      <c r="G55" s="67"/>
      <c r="H55" s="67"/>
      <c r="I55" s="68"/>
      <c r="J55" s="61"/>
      <c r="K55" s="69"/>
      <c r="L55" s="66" t="s">
        <v>66</v>
      </c>
      <c r="M55" s="67"/>
      <c r="N55" s="68"/>
      <c r="O55" s="66" t="s">
        <v>67</v>
      </c>
      <c r="P55" s="67"/>
      <c r="Q55" s="67"/>
      <c r="R55" s="67"/>
      <c r="S55" s="70"/>
    </row>
    <row r="56" spans="1:19" ht="18" customHeight="1">
      <c r="A56" s="71" t="s">
        <v>68</v>
      </c>
      <c r="B56" s="72" t="s">
        <v>69</v>
      </c>
      <c r="C56" s="73"/>
      <c r="D56" s="74" t="s">
        <v>70</v>
      </c>
      <c r="E56" s="72" t="s">
        <v>69</v>
      </c>
      <c r="F56" s="75"/>
      <c r="G56" s="75"/>
      <c r="H56" s="76"/>
      <c r="I56" s="74" t="s">
        <v>70</v>
      </c>
      <c r="J56" s="61"/>
      <c r="K56" s="77" t="s">
        <v>68</v>
      </c>
      <c r="L56" s="72" t="s">
        <v>69</v>
      </c>
      <c r="M56" s="73"/>
      <c r="N56" s="74" t="s">
        <v>70</v>
      </c>
      <c r="O56" s="72" t="s">
        <v>69</v>
      </c>
      <c r="P56" s="75"/>
      <c r="Q56" s="75"/>
      <c r="R56" s="76"/>
      <c r="S56" s="78" t="s">
        <v>70</v>
      </c>
    </row>
    <row r="57" spans="1:19" ht="18" customHeight="1">
      <c r="A57" s="79"/>
      <c r="B57" s="465"/>
      <c r="C57" s="466"/>
      <c r="D57" s="80"/>
      <c r="E57" s="467"/>
      <c r="F57" s="468"/>
      <c r="G57" s="468"/>
      <c r="H57" s="469"/>
      <c r="I57" s="80"/>
      <c r="J57" s="61"/>
      <c r="K57" s="81"/>
      <c r="L57" s="465"/>
      <c r="M57" s="466"/>
      <c r="N57" s="80"/>
      <c r="O57" s="467"/>
      <c r="P57" s="468"/>
      <c r="Q57" s="468"/>
      <c r="R57" s="469"/>
      <c r="S57" s="82"/>
    </row>
    <row r="58" spans="1:19" ht="18" customHeight="1">
      <c r="A58" s="79"/>
      <c r="B58" s="465"/>
      <c r="C58" s="466"/>
      <c r="D58" s="80"/>
      <c r="E58" s="467"/>
      <c r="F58" s="468"/>
      <c r="G58" s="468"/>
      <c r="H58" s="469"/>
      <c r="I58" s="80"/>
      <c r="J58" s="61"/>
      <c r="K58" s="81"/>
      <c r="L58" s="465"/>
      <c r="M58" s="466"/>
      <c r="N58" s="80"/>
      <c r="O58" s="467"/>
      <c r="P58" s="468"/>
      <c r="Q58" s="468"/>
      <c r="R58" s="469"/>
      <c r="S58" s="82"/>
    </row>
    <row r="59" spans="1:19" ht="11.25" customHeight="1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5"/>
    </row>
    <row r="60" spans="1:19" ht="3.75" customHeight="1">
      <c r="A60" s="64"/>
      <c r="B60" s="61"/>
      <c r="C60" s="61"/>
      <c r="D60" s="61"/>
      <c r="E60" s="61"/>
      <c r="F60" s="61"/>
      <c r="G60" s="61"/>
      <c r="H60" s="61"/>
      <c r="I60" s="61"/>
      <c r="J60" s="61"/>
      <c r="K60" s="64"/>
      <c r="L60" s="61"/>
      <c r="M60" s="61"/>
      <c r="N60" s="61"/>
      <c r="O60" s="61"/>
      <c r="P60" s="61"/>
      <c r="Q60" s="61"/>
      <c r="R60" s="61"/>
      <c r="S60" s="61"/>
    </row>
    <row r="61" spans="1:19" ht="19.5" customHeight="1">
      <c r="A61" s="396" t="s">
        <v>71</v>
      </c>
      <c r="B61" s="397"/>
      <c r="C61" s="397"/>
      <c r="D61" s="397"/>
      <c r="E61" s="397"/>
      <c r="F61" s="397"/>
      <c r="G61" s="397"/>
      <c r="H61" s="397"/>
      <c r="I61" s="397"/>
      <c r="J61" s="397"/>
      <c r="K61" s="397"/>
      <c r="L61" s="397"/>
      <c r="M61" s="397"/>
      <c r="N61" s="397"/>
      <c r="O61" s="397"/>
      <c r="P61" s="397"/>
      <c r="Q61" s="397"/>
      <c r="R61" s="397"/>
      <c r="S61" s="398"/>
    </row>
    <row r="62" spans="1:19" ht="90" customHeight="1">
      <c r="A62" s="399"/>
      <c r="B62" s="400"/>
      <c r="C62" s="400"/>
      <c r="D62" s="400"/>
      <c r="E62" s="400"/>
      <c r="F62" s="400"/>
      <c r="G62" s="400"/>
      <c r="H62" s="400"/>
      <c r="I62" s="400"/>
      <c r="J62" s="400"/>
      <c r="K62" s="400"/>
      <c r="L62" s="400"/>
      <c r="M62" s="400"/>
      <c r="N62" s="400"/>
      <c r="O62" s="400"/>
      <c r="P62" s="400"/>
      <c r="Q62" s="400"/>
      <c r="R62" s="400"/>
      <c r="S62" s="401"/>
    </row>
    <row r="63" spans="1:19" ht="5.0999999999999996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9" ht="15" customHeight="1">
      <c r="A64" s="402" t="s">
        <v>72</v>
      </c>
      <c r="B64" s="403"/>
      <c r="C64" s="403"/>
      <c r="D64" s="403"/>
      <c r="E64" s="403"/>
      <c r="F64" s="403"/>
      <c r="G64" s="403"/>
      <c r="H64" s="403"/>
      <c r="I64" s="403"/>
      <c r="J64" s="403"/>
      <c r="K64" s="403"/>
      <c r="L64" s="403"/>
      <c r="M64" s="403"/>
      <c r="N64" s="403"/>
      <c r="O64" s="403"/>
      <c r="P64" s="403"/>
      <c r="Q64" s="403"/>
      <c r="R64" s="403"/>
      <c r="S64" s="404"/>
    </row>
    <row r="65" spans="1:27" ht="90" customHeight="1">
      <c r="A65" s="405" t="s">
        <v>300</v>
      </c>
      <c r="B65" s="406"/>
      <c r="C65" s="406"/>
      <c r="D65" s="406"/>
      <c r="E65" s="406"/>
      <c r="F65" s="406"/>
      <c r="G65" s="406"/>
      <c r="H65" s="406"/>
      <c r="I65" s="406"/>
      <c r="J65" s="406"/>
      <c r="K65" s="406"/>
      <c r="L65" s="406"/>
      <c r="M65" s="406"/>
      <c r="N65" s="406"/>
      <c r="O65" s="406"/>
      <c r="P65" s="406"/>
      <c r="Q65" s="406"/>
      <c r="R65" s="406"/>
      <c r="S65" s="407"/>
    </row>
    <row r="66" spans="1:27" ht="30" customHeight="1">
      <c r="A66" s="408" t="s">
        <v>73</v>
      </c>
      <c r="B66" s="408"/>
      <c r="C66" s="409"/>
      <c r="D66" s="409"/>
      <c r="E66" s="409"/>
      <c r="F66" s="409"/>
      <c r="G66" s="409"/>
      <c r="H66" s="409"/>
      <c r="I66" s="1"/>
      <c r="J66" s="1"/>
      <c r="K66" s="1"/>
      <c r="L66" s="1"/>
      <c r="M66" s="1"/>
      <c r="N66" s="1"/>
      <c r="O66" s="1"/>
      <c r="P66" s="1"/>
      <c r="V66" s="394"/>
      <c r="W66" s="394"/>
      <c r="X66" s="394"/>
      <c r="Y66" s="394"/>
      <c r="Z66" s="394"/>
      <c r="AA66" s="394"/>
    </row>
    <row r="67" spans="1:27" ht="30" customHeight="1">
      <c r="A67" s="86"/>
      <c r="B67" s="86"/>
      <c r="C67" s="87"/>
      <c r="D67" s="87"/>
      <c r="E67" s="87"/>
      <c r="F67" s="87"/>
      <c r="G67" s="87"/>
      <c r="H67" s="87"/>
      <c r="I67" s="1"/>
      <c r="J67" s="1"/>
      <c r="K67" s="1"/>
      <c r="L67" s="1"/>
      <c r="M67" s="1"/>
      <c r="N67" s="1"/>
      <c r="O67" s="1"/>
      <c r="P67" s="1"/>
      <c r="V67" s="88"/>
      <c r="W67" s="89"/>
      <c r="X67" s="89"/>
      <c r="Y67" s="89"/>
      <c r="Z67" s="89"/>
      <c r="AA67" s="89"/>
    </row>
    <row r="68" spans="1:27" ht="11.25" customHeight="1">
      <c r="A68" s="86"/>
      <c r="B68" s="86"/>
      <c r="C68" s="87"/>
      <c r="D68" s="87"/>
      <c r="E68" s="87"/>
      <c r="F68" s="87"/>
      <c r="G68" s="87"/>
      <c r="H68" s="87"/>
      <c r="I68" s="1"/>
      <c r="J68" s="1"/>
      <c r="K68" s="1"/>
      <c r="L68" s="1"/>
      <c r="M68" s="1"/>
      <c r="N68" s="1"/>
      <c r="O68" s="1"/>
      <c r="P68" s="1"/>
      <c r="V68" s="88"/>
      <c r="W68" s="89"/>
      <c r="X68" s="89"/>
      <c r="Y68" s="89"/>
      <c r="Z68" s="89"/>
      <c r="AA68" s="89"/>
    </row>
    <row r="69" spans="1:27" ht="11.25" customHeight="1">
      <c r="A69" s="90" t="s">
        <v>74</v>
      </c>
      <c r="B69" s="90" t="s">
        <v>75</v>
      </c>
      <c r="C69" s="395" t="s">
        <v>76</v>
      </c>
      <c r="D69" s="395"/>
      <c r="E69" s="64"/>
      <c r="F69" s="395" t="s">
        <v>77</v>
      </c>
      <c r="G69" s="395"/>
      <c r="H69" s="395"/>
      <c r="I69" s="91"/>
      <c r="J69" s="1"/>
      <c r="K69" s="1"/>
      <c r="L69" s="1"/>
      <c r="M69" s="1"/>
      <c r="N69" s="1"/>
      <c r="O69" s="1"/>
      <c r="P69" s="1"/>
    </row>
    <row r="70" spans="1:27">
      <c r="A70" s="199">
        <v>25</v>
      </c>
      <c r="B70" s="200" t="s">
        <v>78</v>
      </c>
      <c r="C70" s="201" t="s">
        <v>79</v>
      </c>
      <c r="D70" s="201"/>
      <c r="E70" s="201"/>
      <c r="F70" s="201" t="s">
        <v>80</v>
      </c>
      <c r="G70" s="95"/>
      <c r="H70" s="95"/>
      <c r="I70" s="95"/>
      <c r="J70" s="1"/>
      <c r="K70" s="3" t="s">
        <v>81</v>
      </c>
      <c r="L70" s="96" t="s">
        <v>82</v>
      </c>
      <c r="M70" s="97"/>
      <c r="N70" s="97"/>
      <c r="O70" s="98" t="s">
        <v>83</v>
      </c>
      <c r="P70" s="99"/>
      <c r="V70" s="100"/>
      <c r="W70" s="101"/>
      <c r="X70" s="102"/>
      <c r="Y70" s="103"/>
      <c r="Z70" s="104"/>
      <c r="AA70" s="105"/>
    </row>
    <row r="71" spans="1:27">
      <c r="A71" s="199">
        <v>23</v>
      </c>
      <c r="B71" s="200" t="s">
        <v>84</v>
      </c>
      <c r="C71" s="201" t="s">
        <v>85</v>
      </c>
      <c r="D71" s="201"/>
      <c r="E71" s="201"/>
      <c r="F71" s="201" t="s">
        <v>86</v>
      </c>
      <c r="G71" s="95"/>
      <c r="H71" s="95"/>
      <c r="I71" s="95"/>
      <c r="J71" s="1"/>
      <c r="K71" s="3" t="s">
        <v>58</v>
      </c>
      <c r="L71" s="96" t="s">
        <v>87</v>
      </c>
      <c r="M71" s="97"/>
      <c r="N71" s="97"/>
      <c r="O71" s="98" t="s">
        <v>88</v>
      </c>
      <c r="P71" s="99"/>
      <c r="V71" s="100"/>
      <c r="W71" s="101"/>
      <c r="X71" s="102"/>
      <c r="Y71" s="103"/>
      <c r="Z71" s="104"/>
      <c r="AA71" s="105"/>
    </row>
    <row r="72" spans="1:27">
      <c r="A72" s="199">
        <v>21</v>
      </c>
      <c r="B72" s="200" t="s">
        <v>89</v>
      </c>
      <c r="C72" s="201" t="s">
        <v>90</v>
      </c>
      <c r="D72" s="201"/>
      <c r="E72" s="201"/>
      <c r="F72" s="201" t="s">
        <v>91</v>
      </c>
      <c r="G72" s="95"/>
      <c r="H72" s="95"/>
      <c r="I72" s="95"/>
      <c r="J72" s="1"/>
      <c r="K72" s="3" t="s">
        <v>92</v>
      </c>
      <c r="L72" s="96" t="s">
        <v>93</v>
      </c>
      <c r="M72" s="97"/>
      <c r="N72" s="97"/>
      <c r="O72" s="98" t="s">
        <v>94</v>
      </c>
      <c r="P72" s="99"/>
      <c r="V72" s="100"/>
      <c r="W72" s="101"/>
      <c r="X72" s="102"/>
      <c r="Y72" s="103"/>
      <c r="Z72" s="104"/>
      <c r="AA72" s="105"/>
    </row>
    <row r="73" spans="1:27">
      <c r="A73" s="199">
        <v>19</v>
      </c>
      <c r="B73" s="200" t="s">
        <v>95</v>
      </c>
      <c r="C73" s="201" t="s">
        <v>96</v>
      </c>
      <c r="D73" s="201"/>
      <c r="E73" s="201"/>
      <c r="F73" s="201" t="s">
        <v>97</v>
      </c>
      <c r="G73" s="95"/>
      <c r="H73" s="95"/>
      <c r="I73" s="95"/>
      <c r="J73" s="1"/>
      <c r="K73" s="3" t="s">
        <v>98</v>
      </c>
      <c r="L73" s="96" t="s">
        <v>99</v>
      </c>
      <c r="M73" s="97"/>
      <c r="N73" s="97"/>
      <c r="O73" s="98" t="s">
        <v>100</v>
      </c>
      <c r="P73" s="99"/>
      <c r="V73" s="100"/>
      <c r="W73" s="101"/>
      <c r="X73" s="102"/>
      <c r="Y73" s="103"/>
      <c r="Z73" s="104"/>
      <c r="AA73" s="105"/>
    </row>
    <row r="74" spans="1:27">
      <c r="A74" s="199">
        <v>17</v>
      </c>
      <c r="B74" s="200" t="s">
        <v>101</v>
      </c>
      <c r="C74" s="201" t="s">
        <v>102</v>
      </c>
      <c r="D74" s="201"/>
      <c r="E74" s="201"/>
      <c r="F74" s="201" t="s">
        <v>103</v>
      </c>
      <c r="G74" s="95"/>
      <c r="H74" s="95"/>
      <c r="I74" s="95"/>
      <c r="J74" s="1"/>
      <c r="K74" s="3" t="s">
        <v>104</v>
      </c>
      <c r="L74" s="96" t="s">
        <v>8</v>
      </c>
      <c r="M74" s="97"/>
      <c r="N74" s="97"/>
      <c r="O74" s="98" t="s">
        <v>105</v>
      </c>
      <c r="P74" s="99"/>
      <c r="V74" s="100"/>
      <c r="W74" s="101"/>
      <c r="X74" s="102"/>
      <c r="Y74" s="103"/>
      <c r="Z74" s="104"/>
      <c r="AA74" s="105"/>
    </row>
    <row r="75" spans="1:27">
      <c r="A75" s="199">
        <v>15</v>
      </c>
      <c r="B75" s="200" t="s">
        <v>106</v>
      </c>
      <c r="C75" s="201" t="s">
        <v>48</v>
      </c>
      <c r="D75" s="201"/>
      <c r="E75" s="201"/>
      <c r="F75" s="201" t="s">
        <v>107</v>
      </c>
      <c r="G75" s="95"/>
      <c r="H75" s="95"/>
      <c r="I75" s="95"/>
      <c r="J75" s="1"/>
      <c r="K75" s="3" t="s">
        <v>108</v>
      </c>
      <c r="L75" s="98" t="s">
        <v>109</v>
      </c>
      <c r="M75" s="97"/>
      <c r="N75" s="97"/>
      <c r="O75" s="98" t="s">
        <v>110</v>
      </c>
      <c r="P75" s="99"/>
      <c r="V75" s="100"/>
      <c r="W75" s="101"/>
      <c r="X75" s="102"/>
      <c r="Y75" s="103"/>
      <c r="Z75" s="104"/>
      <c r="AA75" s="105"/>
    </row>
    <row r="76" spans="1:27">
      <c r="A76" s="199">
        <v>14</v>
      </c>
      <c r="B76" s="200" t="s">
        <v>111</v>
      </c>
      <c r="C76" s="201" t="s">
        <v>112</v>
      </c>
      <c r="D76" s="201"/>
      <c r="E76" s="201"/>
      <c r="F76" s="200" t="s">
        <v>113</v>
      </c>
      <c r="G76" s="95"/>
      <c r="H76" s="95"/>
      <c r="I76" s="95"/>
      <c r="J76" s="1"/>
      <c r="K76" s="3" t="s">
        <v>114</v>
      </c>
      <c r="L76" s="96" t="s">
        <v>115</v>
      </c>
      <c r="M76" s="97"/>
      <c r="N76" s="97"/>
      <c r="O76" s="98" t="s">
        <v>116</v>
      </c>
      <c r="P76" s="99"/>
      <c r="V76" s="100"/>
      <c r="W76" s="101"/>
      <c r="X76" s="102"/>
      <c r="Y76" s="103"/>
      <c r="Z76" s="104"/>
      <c r="AA76" s="105"/>
    </row>
    <row r="77" spans="1:27">
      <c r="A77" s="199">
        <v>13</v>
      </c>
      <c r="B77" s="200" t="s">
        <v>117</v>
      </c>
      <c r="C77" s="201" t="s">
        <v>118</v>
      </c>
      <c r="D77" s="201"/>
      <c r="E77" s="201"/>
      <c r="F77" s="201" t="s">
        <v>119</v>
      </c>
      <c r="G77" s="95"/>
      <c r="H77" s="95"/>
      <c r="I77" s="95"/>
      <c r="J77" s="1"/>
      <c r="K77" s="3" t="s">
        <v>120</v>
      </c>
      <c r="L77" s="98" t="s">
        <v>121</v>
      </c>
      <c r="M77" s="97"/>
      <c r="N77" s="97"/>
      <c r="O77" s="98" t="s">
        <v>122</v>
      </c>
      <c r="P77" s="99"/>
      <c r="V77" s="100"/>
      <c r="W77" s="101"/>
      <c r="X77" s="102"/>
      <c r="Y77" s="103"/>
      <c r="Z77" s="104"/>
      <c r="AA77" s="105"/>
    </row>
    <row r="78" spans="1:27">
      <c r="A78" s="199">
        <v>11</v>
      </c>
      <c r="B78" s="200" t="s">
        <v>123</v>
      </c>
      <c r="C78" s="201" t="s">
        <v>124</v>
      </c>
      <c r="D78" s="202"/>
      <c r="E78" s="202"/>
      <c r="F78" s="201" t="s">
        <v>125</v>
      </c>
      <c r="G78" s="95"/>
      <c r="H78" s="95"/>
      <c r="I78" s="95"/>
      <c r="J78" s="1"/>
      <c r="K78" s="3" t="s">
        <v>126</v>
      </c>
      <c r="L78" s="96" t="s">
        <v>127</v>
      </c>
      <c r="M78" s="97"/>
      <c r="N78" s="97"/>
      <c r="O78" s="98" t="s">
        <v>3</v>
      </c>
      <c r="P78" s="99"/>
      <c r="V78" s="100"/>
      <c r="W78" s="101"/>
      <c r="X78" s="102"/>
      <c r="Y78" s="103"/>
      <c r="Z78" s="104"/>
      <c r="AA78" s="105"/>
    </row>
    <row r="79" spans="1:27">
      <c r="A79" s="199">
        <v>9</v>
      </c>
      <c r="B79" s="200" t="s">
        <v>128</v>
      </c>
      <c r="C79" s="201" t="s">
        <v>129</v>
      </c>
      <c r="D79" s="201"/>
      <c r="E79" s="201"/>
      <c r="F79" s="200" t="s">
        <v>130</v>
      </c>
      <c r="G79" s="95"/>
      <c r="H79" s="95"/>
      <c r="I79" s="95"/>
      <c r="J79" s="1"/>
      <c r="K79" s="3" t="s">
        <v>131</v>
      </c>
      <c r="L79" s="96" t="s">
        <v>132</v>
      </c>
      <c r="M79" s="97"/>
      <c r="N79" s="97"/>
      <c r="O79" s="98" t="s">
        <v>133</v>
      </c>
      <c r="P79" s="99"/>
      <c r="V79" s="100"/>
      <c r="W79" s="101"/>
      <c r="X79" s="102"/>
      <c r="Y79" s="103"/>
      <c r="Z79" s="104"/>
      <c r="AA79" s="105"/>
    </row>
    <row r="80" spans="1:27">
      <c r="A80" s="199">
        <v>7</v>
      </c>
      <c r="B80" s="200" t="s">
        <v>134</v>
      </c>
      <c r="C80" s="201" t="s">
        <v>135</v>
      </c>
      <c r="D80" s="202"/>
      <c r="E80" s="202"/>
      <c r="F80" s="201" t="s">
        <v>136</v>
      </c>
      <c r="G80" s="95"/>
      <c r="H80" s="95"/>
      <c r="I80" s="95"/>
      <c r="J80" s="1"/>
      <c r="K80" s="3" t="s">
        <v>137</v>
      </c>
      <c r="L80" s="98" t="s">
        <v>6</v>
      </c>
      <c r="M80" s="97"/>
      <c r="N80" s="97"/>
      <c r="O80" s="98" t="s">
        <v>138</v>
      </c>
      <c r="P80" s="99"/>
      <c r="V80" s="100"/>
      <c r="W80" s="101"/>
      <c r="X80" s="102"/>
      <c r="Y80" s="104"/>
      <c r="Z80" s="104"/>
      <c r="AA80" s="105"/>
    </row>
    <row r="81" spans="1:27">
      <c r="A81" s="199">
        <v>5</v>
      </c>
      <c r="B81" s="200" t="s">
        <v>139</v>
      </c>
      <c r="C81" s="201" t="s">
        <v>140</v>
      </c>
      <c r="D81" s="201"/>
      <c r="E81" s="201"/>
      <c r="F81" s="201" t="s">
        <v>141</v>
      </c>
      <c r="G81" s="95"/>
      <c r="H81" s="95"/>
      <c r="I81" s="95"/>
      <c r="J81" s="1"/>
      <c r="K81" s="3" t="s">
        <v>142</v>
      </c>
      <c r="L81" s="98" t="s">
        <v>143</v>
      </c>
      <c r="M81" s="97"/>
      <c r="N81" s="97"/>
      <c r="O81" s="98" t="s">
        <v>144</v>
      </c>
      <c r="P81" s="99"/>
      <c r="V81" s="100"/>
      <c r="W81" s="101"/>
      <c r="X81" s="102"/>
      <c r="Y81" s="104"/>
      <c r="Z81" s="104"/>
      <c r="AA81" s="105"/>
    </row>
    <row r="82" spans="1:27">
      <c r="A82" s="199">
        <v>3</v>
      </c>
      <c r="B82" s="200" t="s">
        <v>145</v>
      </c>
      <c r="C82" s="201" t="s">
        <v>146</v>
      </c>
      <c r="D82" s="201"/>
      <c r="E82" s="201"/>
      <c r="F82" s="201" t="s">
        <v>147</v>
      </c>
      <c r="G82" s="95"/>
      <c r="H82" s="95"/>
      <c r="I82" s="95"/>
      <c r="J82" s="1"/>
      <c r="K82" s="3" t="s">
        <v>148</v>
      </c>
      <c r="L82" s="96" t="s">
        <v>149</v>
      </c>
      <c r="M82" s="97"/>
      <c r="N82" s="97"/>
      <c r="O82" s="98" t="s">
        <v>150</v>
      </c>
      <c r="P82" s="99"/>
      <c r="V82" s="100"/>
      <c r="W82" s="101"/>
      <c r="X82" s="102"/>
      <c r="Y82" s="103"/>
      <c r="Z82" s="104"/>
      <c r="AA82" s="105"/>
    </row>
    <row r="83" spans="1:27">
      <c r="A83" s="200"/>
      <c r="B83" s="200" t="s">
        <v>151</v>
      </c>
      <c r="C83" s="201" t="s">
        <v>50</v>
      </c>
      <c r="D83" s="202"/>
      <c r="E83" s="202"/>
      <c r="F83" s="201" t="s">
        <v>152</v>
      </c>
      <c r="G83" s="95"/>
      <c r="H83" s="95"/>
      <c r="I83" s="95"/>
      <c r="J83" s="1"/>
      <c r="K83" s="3" t="s">
        <v>153</v>
      </c>
      <c r="L83" s="96" t="s">
        <v>154</v>
      </c>
      <c r="M83" s="97"/>
      <c r="N83" s="97"/>
      <c r="O83" s="98"/>
      <c r="P83" s="99"/>
      <c r="V83" s="100"/>
      <c r="W83" s="101"/>
      <c r="X83" s="102"/>
      <c r="Y83" s="103"/>
      <c r="Z83" s="104"/>
      <c r="AA83" s="105"/>
    </row>
    <row r="84" spans="1:27">
      <c r="A84" s="1"/>
      <c r="B84" s="1"/>
      <c r="C84" s="1"/>
      <c r="D84" s="1"/>
      <c r="E84" s="1"/>
      <c r="F84" s="95"/>
      <c r="G84" s="95"/>
      <c r="H84" s="95"/>
      <c r="I84" s="95"/>
      <c r="J84" s="1"/>
      <c r="K84" s="3" t="s">
        <v>155</v>
      </c>
      <c r="L84" s="98"/>
      <c r="M84" s="97"/>
      <c r="N84" s="97"/>
      <c r="O84" s="98"/>
      <c r="P84" s="99"/>
      <c r="V84" s="100"/>
      <c r="W84" s="101"/>
      <c r="X84" s="102"/>
      <c r="Y84" s="107"/>
      <c r="Z84" s="104"/>
      <c r="AA84" s="105"/>
    </row>
    <row r="85" spans="1:27">
      <c r="A85" s="1"/>
      <c r="B85" s="1"/>
      <c r="C85" s="1"/>
      <c r="D85" s="1"/>
      <c r="E85" s="1"/>
      <c r="F85" s="95"/>
      <c r="G85" s="95"/>
      <c r="H85" s="95"/>
      <c r="I85" s="95"/>
      <c r="J85" s="1"/>
      <c r="K85" s="3" t="s">
        <v>156</v>
      </c>
      <c r="L85" s="98"/>
      <c r="M85" s="97"/>
      <c r="N85" s="97"/>
      <c r="O85" s="98"/>
      <c r="P85" s="99"/>
      <c r="V85" s="100"/>
      <c r="W85" s="101"/>
      <c r="X85" s="102"/>
      <c r="Y85" s="103"/>
      <c r="Z85" s="104"/>
      <c r="AA85" s="105"/>
    </row>
    <row r="86" spans="1:27">
      <c r="A86" s="1"/>
      <c r="B86" s="1"/>
      <c r="C86" s="1"/>
      <c r="D86" s="1"/>
      <c r="E86" s="1"/>
      <c r="F86" s="1"/>
      <c r="G86" s="1"/>
      <c r="H86" s="1"/>
      <c r="I86" s="1"/>
      <c r="J86" s="1"/>
      <c r="K86" s="3" t="s">
        <v>61</v>
      </c>
      <c r="L86" s="108"/>
      <c r="M86" s="108"/>
      <c r="N86" s="108"/>
      <c r="O86" s="109"/>
      <c r="P86" s="109"/>
      <c r="V86" s="100"/>
      <c r="W86" s="101"/>
      <c r="X86" s="102"/>
      <c r="Y86" s="103"/>
      <c r="Z86" s="104"/>
      <c r="AA86" s="105"/>
    </row>
    <row r="87" spans="1:27">
      <c r="A87" s="1"/>
      <c r="B87" s="110" t="s">
        <v>157</v>
      </c>
      <c r="C87" s="1" t="s">
        <v>158</v>
      </c>
      <c r="D87" s="1"/>
      <c r="E87" s="1"/>
      <c r="F87" s="95" t="s">
        <v>159</v>
      </c>
      <c r="G87" s="95"/>
      <c r="H87" s="95"/>
      <c r="I87" s="95"/>
      <c r="J87" s="1"/>
      <c r="K87" s="3" t="s">
        <v>160</v>
      </c>
      <c r="L87" s="108"/>
      <c r="M87" s="108"/>
      <c r="N87" s="108"/>
      <c r="O87" s="109"/>
      <c r="P87" s="109"/>
      <c r="V87" s="100"/>
      <c r="W87" s="101"/>
      <c r="X87" s="102"/>
      <c r="Y87" s="103"/>
      <c r="Z87" s="104"/>
      <c r="AA87" s="105"/>
    </row>
    <row r="88" spans="1:27">
      <c r="A88" s="1"/>
      <c r="B88" s="1"/>
      <c r="C88" s="1"/>
      <c r="D88" s="1"/>
      <c r="E88" s="1"/>
      <c r="F88" s="1"/>
      <c r="G88" s="1"/>
      <c r="H88" s="1"/>
      <c r="I88" s="1"/>
      <c r="J88" s="1"/>
      <c r="K88" s="3" t="s">
        <v>161</v>
      </c>
      <c r="L88" s="108"/>
      <c r="M88" s="108"/>
      <c r="N88" s="108"/>
      <c r="O88" s="109"/>
      <c r="P88" s="109"/>
      <c r="V88" s="100"/>
      <c r="W88" s="101"/>
      <c r="X88" s="102"/>
      <c r="Y88" s="103"/>
      <c r="Z88" s="104"/>
      <c r="AA88" s="105"/>
    </row>
    <row r="89" spans="1:27">
      <c r="A89" s="1"/>
      <c r="B89" s="1"/>
      <c r="C89" s="1"/>
      <c r="D89" s="1"/>
      <c r="E89" s="1"/>
      <c r="F89" s="1"/>
      <c r="G89" s="1"/>
      <c r="H89" s="1"/>
      <c r="I89" s="1"/>
      <c r="J89" s="1"/>
      <c r="K89" s="3" t="s">
        <v>162</v>
      </c>
      <c r="L89" s="108"/>
      <c r="M89" s="108"/>
      <c r="N89" s="108"/>
      <c r="O89" s="109"/>
      <c r="P89" s="109"/>
      <c r="V89" s="100"/>
      <c r="W89" s="101"/>
      <c r="X89" s="102"/>
      <c r="Y89" s="104"/>
      <c r="Z89" s="104"/>
      <c r="AA89" s="105"/>
    </row>
    <row r="90" spans="1:27">
      <c r="A90" s="1"/>
      <c r="B90" s="1"/>
      <c r="C90" s="1"/>
      <c r="D90" s="1"/>
      <c r="E90" s="1"/>
      <c r="F90" s="1"/>
      <c r="G90" s="1"/>
      <c r="H90" s="1"/>
      <c r="I90" s="1"/>
      <c r="J90" s="1"/>
      <c r="K90" s="3" t="s">
        <v>163</v>
      </c>
      <c r="L90" s="108"/>
      <c r="M90" s="108"/>
      <c r="N90" s="108"/>
      <c r="O90" s="109"/>
      <c r="P90" s="109"/>
      <c r="V90" s="100"/>
      <c r="W90" s="101"/>
      <c r="X90" s="102"/>
      <c r="Y90" s="104"/>
      <c r="Z90" s="104"/>
      <c r="AA90" s="105"/>
    </row>
    <row r="91" spans="1:27">
      <c r="A91" s="1"/>
      <c r="B91" s="1"/>
      <c r="C91" s="1"/>
      <c r="D91" s="1"/>
      <c r="E91" s="1"/>
      <c r="F91" s="1"/>
      <c r="G91" s="1"/>
      <c r="H91" s="1"/>
      <c r="I91" s="1"/>
      <c r="J91" s="1"/>
      <c r="K91" s="3" t="s">
        <v>164</v>
      </c>
      <c r="L91" s="108"/>
      <c r="M91" s="108"/>
      <c r="N91" s="108"/>
      <c r="O91" s="109"/>
      <c r="P91" s="109"/>
      <c r="V91" s="100"/>
      <c r="W91" s="101"/>
      <c r="X91" s="102"/>
      <c r="Y91" s="107"/>
      <c r="Z91" s="104"/>
      <c r="AA91" s="105"/>
    </row>
    <row r="92" spans="1:27">
      <c r="A92" s="1"/>
      <c r="B92" s="1"/>
      <c r="C92" s="1"/>
      <c r="D92" s="1"/>
      <c r="E92" s="1"/>
      <c r="F92" s="1"/>
      <c r="G92" s="1"/>
      <c r="H92" s="1"/>
      <c r="I92" s="1"/>
      <c r="J92" s="1"/>
      <c r="K92" s="3" t="s">
        <v>165</v>
      </c>
      <c r="L92" s="108"/>
      <c r="M92" s="108"/>
      <c r="N92" s="108"/>
      <c r="O92" s="108"/>
      <c r="P92" s="108"/>
      <c r="V92" s="100"/>
      <c r="W92" s="101"/>
      <c r="X92" s="102"/>
      <c r="Y92" s="103"/>
      <c r="Z92" s="104"/>
      <c r="AA92" s="105"/>
    </row>
    <row r="93" spans="1:27">
      <c r="A93" s="1"/>
      <c r="B93" s="1"/>
      <c r="C93" s="1"/>
      <c r="D93" s="1"/>
      <c r="E93" s="1"/>
      <c r="F93" s="1"/>
      <c r="G93" s="1"/>
      <c r="H93" s="1"/>
      <c r="I93" s="1"/>
      <c r="J93" s="1"/>
      <c r="K93" s="3" t="s">
        <v>166</v>
      </c>
      <c r="L93" s="108"/>
      <c r="M93" s="108"/>
      <c r="N93" s="108"/>
      <c r="O93" s="108"/>
      <c r="P93" s="108"/>
      <c r="V93" s="100"/>
      <c r="W93" s="101"/>
      <c r="X93" s="102"/>
      <c r="Y93" s="103"/>
      <c r="Z93" s="104"/>
      <c r="AA93" s="105"/>
    </row>
    <row r="94" spans="1:27">
      <c r="A94" s="1"/>
      <c r="I94" s="203"/>
      <c r="J94" s="203"/>
      <c r="K94" s="112" t="s">
        <v>167</v>
      </c>
      <c r="L94" s="204"/>
      <c r="M94" s="204"/>
      <c r="N94" s="204"/>
      <c r="O94" s="203"/>
      <c r="P94" s="1"/>
      <c r="V94" s="100"/>
      <c r="W94" s="101"/>
      <c r="X94" s="102"/>
      <c r="Y94" s="103"/>
      <c r="Z94" s="104"/>
      <c r="AA94" s="105"/>
    </row>
    <row r="95" spans="1:27" ht="12.75" customHeight="1">
      <c r="A95" s="114"/>
      <c r="I95" s="205"/>
      <c r="J95" s="205"/>
      <c r="K95" s="112" t="s">
        <v>168</v>
      </c>
      <c r="L95" s="206"/>
      <c r="M95" s="204"/>
      <c r="N95" s="204"/>
      <c r="O95" s="203"/>
      <c r="P95" s="1"/>
      <c r="V95" s="100"/>
      <c r="W95" s="101"/>
      <c r="X95" s="102"/>
      <c r="Y95" s="103"/>
      <c r="Z95" s="104"/>
      <c r="AA95" s="105"/>
    </row>
    <row r="96" spans="1:27" ht="14.25" customHeight="1">
      <c r="A96" s="117"/>
      <c r="I96" s="391"/>
      <c r="J96" s="391"/>
      <c r="K96" s="391"/>
      <c r="L96" s="391"/>
      <c r="M96" s="393"/>
      <c r="N96" s="393"/>
      <c r="O96" s="1"/>
      <c r="P96" s="1"/>
      <c r="V96" s="118"/>
      <c r="W96" s="101"/>
      <c r="X96" s="102"/>
      <c r="Y96" s="104"/>
      <c r="Z96" s="118"/>
    </row>
    <row r="97" spans="1:26" ht="14.25" customHeight="1">
      <c r="A97" s="119"/>
      <c r="I97" s="391"/>
      <c r="J97" s="391"/>
      <c r="K97" s="391"/>
      <c r="L97" s="391"/>
      <c r="M97" s="393"/>
      <c r="N97" s="393"/>
      <c r="O97" s="1"/>
      <c r="P97" s="1"/>
      <c r="V97" s="118"/>
      <c r="W97" s="101"/>
      <c r="X97" s="102"/>
      <c r="Y97" s="104"/>
      <c r="Z97" s="118"/>
    </row>
    <row r="98" spans="1:26" ht="14.25" customHeight="1">
      <c r="A98" s="119"/>
      <c r="I98" s="391"/>
      <c r="J98" s="391"/>
      <c r="K98" s="391"/>
      <c r="L98" s="391"/>
      <c r="M98" s="393"/>
      <c r="N98" s="393"/>
      <c r="O98" s="1"/>
      <c r="P98" s="1"/>
      <c r="V98" s="118"/>
      <c r="W98" s="101"/>
      <c r="X98" s="102"/>
      <c r="Y98" s="104"/>
      <c r="Z98" s="118"/>
    </row>
    <row r="99" spans="1:26" ht="14.25" customHeight="1">
      <c r="A99" s="120"/>
      <c r="I99" s="391"/>
      <c r="J99" s="391"/>
      <c r="K99" s="391"/>
      <c r="L99" s="391"/>
      <c r="M99" s="393"/>
      <c r="N99" s="393"/>
      <c r="O99" s="1"/>
      <c r="P99" s="1"/>
      <c r="V99" s="118"/>
      <c r="W99" s="101"/>
      <c r="X99" s="102"/>
      <c r="Y99" s="104"/>
      <c r="Z99" s="118"/>
    </row>
    <row r="100" spans="1:26" ht="14.25" customHeight="1">
      <c r="A100" s="119"/>
      <c r="I100" s="391"/>
      <c r="J100" s="391"/>
      <c r="K100" s="391"/>
      <c r="L100" s="391"/>
      <c r="M100" s="393"/>
      <c r="N100" s="393"/>
      <c r="O100" s="1"/>
      <c r="P100" s="1"/>
      <c r="V100" s="118"/>
      <c r="W100" s="101"/>
      <c r="X100" s="102"/>
      <c r="Y100" s="104"/>
      <c r="Z100" s="118"/>
    </row>
    <row r="101" spans="1:26" ht="14.25" customHeight="1">
      <c r="A101" s="119"/>
      <c r="I101" s="391"/>
      <c r="J101" s="391"/>
      <c r="K101" s="391"/>
      <c r="L101" s="391"/>
      <c r="M101" s="393"/>
      <c r="N101" s="393"/>
      <c r="O101" s="1"/>
      <c r="P101" s="1"/>
      <c r="V101" s="118"/>
      <c r="W101" s="101"/>
      <c r="X101" s="102"/>
      <c r="Y101" s="104"/>
      <c r="Z101" s="118"/>
    </row>
    <row r="102" spans="1:26" ht="14.25" customHeight="1">
      <c r="A102" s="119"/>
      <c r="I102" s="391"/>
      <c r="J102" s="391"/>
      <c r="K102" s="391"/>
      <c r="L102" s="391"/>
      <c r="M102" s="393"/>
      <c r="N102" s="393"/>
      <c r="O102" s="1"/>
      <c r="P102" s="1"/>
      <c r="V102" s="118"/>
      <c r="W102" s="101"/>
      <c r="X102" s="102"/>
      <c r="Y102" s="104"/>
      <c r="Z102" s="118"/>
    </row>
    <row r="103" spans="1:26" ht="14.25" customHeight="1">
      <c r="A103" s="119"/>
      <c r="I103" s="391"/>
      <c r="J103" s="391"/>
      <c r="K103" s="391"/>
      <c r="L103" s="391"/>
      <c r="M103" s="393"/>
      <c r="N103" s="393"/>
      <c r="O103" s="1"/>
      <c r="P103" s="1"/>
      <c r="V103" s="118"/>
      <c r="W103" s="101"/>
      <c r="X103" s="102"/>
      <c r="Y103" s="104"/>
      <c r="Z103" s="118"/>
    </row>
    <row r="104" spans="1:26" ht="14.25" customHeight="1">
      <c r="A104" s="119"/>
      <c r="I104" s="391"/>
      <c r="J104" s="391"/>
      <c r="K104" s="391"/>
      <c r="L104" s="391"/>
      <c r="M104" s="393"/>
      <c r="N104" s="393"/>
      <c r="O104" s="1"/>
      <c r="P104" s="1"/>
      <c r="V104" s="118"/>
      <c r="W104" s="101"/>
      <c r="X104" s="102"/>
      <c r="Y104" s="104"/>
      <c r="Z104" s="118"/>
    </row>
    <row r="105" spans="1:26" ht="14.25" customHeight="1">
      <c r="A105" s="119"/>
      <c r="I105" s="391"/>
      <c r="J105" s="391"/>
      <c r="K105" s="391"/>
      <c r="L105" s="391"/>
      <c r="M105" s="393"/>
      <c r="N105" s="393"/>
      <c r="O105" s="1"/>
      <c r="P105" s="1"/>
      <c r="V105" s="118"/>
      <c r="W105" s="101"/>
      <c r="X105" s="102"/>
      <c r="Y105" s="104"/>
      <c r="Z105" s="118"/>
    </row>
    <row r="106" spans="1:26" ht="14.25" customHeight="1">
      <c r="A106" s="119"/>
      <c r="I106" s="391"/>
      <c r="J106" s="391"/>
      <c r="K106" s="391"/>
      <c r="L106" s="391"/>
      <c r="M106" s="393"/>
      <c r="N106" s="393"/>
      <c r="O106" s="1"/>
      <c r="P106" s="1"/>
      <c r="V106" s="118"/>
      <c r="W106" s="101"/>
      <c r="X106" s="102"/>
      <c r="Y106" s="104"/>
      <c r="Z106" s="118"/>
    </row>
    <row r="107" spans="1:26" ht="14.25" customHeight="1">
      <c r="A107" s="119"/>
      <c r="I107" s="391"/>
      <c r="J107" s="391"/>
      <c r="K107" s="391"/>
      <c r="L107" s="391"/>
      <c r="M107" s="393"/>
      <c r="N107" s="393"/>
      <c r="O107" s="1"/>
      <c r="P107" s="1"/>
      <c r="V107" s="118"/>
      <c r="W107" s="101"/>
      <c r="X107" s="102"/>
      <c r="Y107" s="104"/>
      <c r="Z107" s="118"/>
    </row>
    <row r="108" spans="1:26" ht="14.25" customHeight="1">
      <c r="A108" s="119"/>
      <c r="I108" s="391"/>
      <c r="J108" s="391"/>
      <c r="K108" s="391"/>
      <c r="L108" s="391"/>
      <c r="M108" s="393"/>
      <c r="N108" s="393"/>
      <c r="O108" s="1"/>
      <c r="P108" s="1"/>
      <c r="V108" s="118"/>
      <c r="W108" s="101"/>
      <c r="X108" s="102"/>
      <c r="Y108" s="104"/>
      <c r="Z108" s="118"/>
    </row>
    <row r="109" spans="1:26" ht="14.25" customHeight="1">
      <c r="A109" s="119"/>
      <c r="I109" s="391"/>
      <c r="J109" s="391"/>
      <c r="K109" s="391"/>
      <c r="L109" s="391"/>
      <c r="M109" s="393"/>
      <c r="N109" s="393"/>
      <c r="O109" s="1"/>
      <c r="P109" s="1"/>
      <c r="V109" s="118"/>
      <c r="W109" s="101"/>
      <c r="X109" s="102"/>
      <c r="Y109" s="104"/>
      <c r="Z109" s="118"/>
    </row>
    <row r="110" spans="1:26" ht="14.25" customHeight="1">
      <c r="A110" s="119"/>
      <c r="I110" s="391"/>
      <c r="J110" s="391"/>
      <c r="K110" s="391"/>
      <c r="L110" s="391"/>
      <c r="M110" s="393"/>
      <c r="N110" s="393"/>
      <c r="O110" s="1"/>
      <c r="P110" s="1"/>
      <c r="V110" s="118"/>
      <c r="W110" s="101"/>
      <c r="X110" s="102"/>
      <c r="Y110" s="104"/>
      <c r="Z110" s="118"/>
    </row>
    <row r="111" spans="1:26" ht="14.25" customHeight="1">
      <c r="A111" s="119"/>
      <c r="I111" s="391"/>
      <c r="J111" s="391"/>
      <c r="K111" s="391"/>
      <c r="L111" s="391"/>
      <c r="M111" s="393"/>
      <c r="N111" s="393"/>
      <c r="O111" s="1"/>
      <c r="P111" s="1"/>
      <c r="V111" s="118"/>
      <c r="W111" s="101"/>
      <c r="X111" s="102"/>
      <c r="Y111" s="104"/>
      <c r="Z111" s="118"/>
    </row>
    <row r="112" spans="1:26" ht="14.25" customHeight="1">
      <c r="A112" s="119"/>
      <c r="I112" s="391"/>
      <c r="J112" s="391"/>
      <c r="K112" s="391"/>
      <c r="L112" s="391"/>
      <c r="M112" s="393"/>
      <c r="N112" s="393"/>
      <c r="O112" s="1"/>
      <c r="P112" s="1"/>
      <c r="V112" s="118"/>
      <c r="W112" s="101"/>
      <c r="X112" s="102"/>
      <c r="Y112" s="104"/>
      <c r="Z112" s="118"/>
    </row>
    <row r="113" spans="1:26" ht="14.25" customHeight="1">
      <c r="A113" s="119"/>
      <c r="I113" s="391"/>
      <c r="J113" s="391"/>
      <c r="K113" s="391"/>
      <c r="L113" s="391"/>
      <c r="M113" s="393"/>
      <c r="N113" s="393"/>
      <c r="O113" s="1"/>
      <c r="P113" s="1"/>
      <c r="V113" s="118"/>
      <c r="W113" s="101"/>
      <c r="X113" s="102"/>
      <c r="Y113" s="104"/>
      <c r="Z113" s="118"/>
    </row>
    <row r="114" spans="1:26" ht="14.25" customHeight="1">
      <c r="A114" s="120"/>
      <c r="I114" s="391"/>
      <c r="J114" s="391"/>
      <c r="K114" s="391"/>
      <c r="L114" s="391"/>
      <c r="M114" s="393"/>
      <c r="N114" s="393"/>
      <c r="O114" s="1"/>
      <c r="P114" s="1"/>
      <c r="V114" s="118"/>
      <c r="W114" s="101"/>
      <c r="X114" s="102"/>
      <c r="Y114" s="104"/>
      <c r="Z114" s="118"/>
    </row>
    <row r="115" spans="1:26" ht="14.25" customHeight="1">
      <c r="A115" s="120"/>
      <c r="I115" s="391"/>
      <c r="J115" s="391"/>
      <c r="K115" s="391"/>
      <c r="L115" s="391"/>
      <c r="M115" s="393"/>
      <c r="N115" s="393"/>
      <c r="O115" s="1"/>
      <c r="P115" s="1"/>
      <c r="V115" s="118"/>
      <c r="W115" s="101"/>
      <c r="X115" s="102"/>
      <c r="Y115" s="104"/>
      <c r="Z115" s="118"/>
    </row>
    <row r="116" spans="1:26" ht="14.25" customHeight="1">
      <c r="A116" s="121"/>
      <c r="I116" s="391"/>
      <c r="J116" s="391"/>
      <c r="K116" s="391"/>
      <c r="L116" s="391"/>
      <c r="M116" s="393"/>
      <c r="N116" s="393"/>
      <c r="O116" s="1"/>
      <c r="P116" s="1"/>
      <c r="V116" s="118"/>
      <c r="W116" s="101"/>
      <c r="X116" s="102"/>
      <c r="Y116" s="104"/>
      <c r="Z116" s="118"/>
    </row>
    <row r="117" spans="1:26" ht="14.25" customHeight="1">
      <c r="A117" s="121"/>
      <c r="I117" s="391"/>
      <c r="J117" s="391"/>
      <c r="K117" s="391"/>
      <c r="L117" s="391"/>
      <c r="M117" s="393"/>
      <c r="N117" s="393"/>
      <c r="O117" s="1"/>
      <c r="P117" s="1"/>
      <c r="V117" s="118"/>
      <c r="W117" s="101"/>
      <c r="X117" s="102"/>
      <c r="Y117" s="104"/>
      <c r="Z117" s="118"/>
    </row>
    <row r="118" spans="1:26" ht="14.25" customHeight="1">
      <c r="A118" s="121"/>
      <c r="I118" s="391"/>
      <c r="J118" s="391"/>
      <c r="K118" s="391"/>
      <c r="L118" s="391"/>
      <c r="M118" s="393"/>
      <c r="N118" s="393"/>
      <c r="O118" s="1"/>
      <c r="P118" s="1"/>
      <c r="V118" s="118"/>
      <c r="W118" s="101"/>
      <c r="X118" s="102"/>
      <c r="Y118" s="104"/>
      <c r="Z118" s="118"/>
    </row>
    <row r="119" spans="1:26" ht="14.25" customHeight="1">
      <c r="A119" s="121"/>
      <c r="I119" s="391"/>
      <c r="J119" s="391"/>
      <c r="K119" s="391"/>
      <c r="L119" s="391"/>
      <c r="M119" s="393"/>
      <c r="N119" s="393"/>
      <c r="O119" s="1"/>
      <c r="P119" s="1"/>
      <c r="V119" s="118"/>
      <c r="W119" s="101"/>
      <c r="X119" s="102"/>
      <c r="Y119" s="104"/>
      <c r="Z119" s="118"/>
    </row>
    <row r="120" spans="1:26" ht="14.25" customHeight="1">
      <c r="A120" s="121"/>
      <c r="I120" s="391"/>
      <c r="J120" s="391"/>
      <c r="K120" s="391"/>
      <c r="L120" s="391"/>
      <c r="M120" s="393"/>
      <c r="N120" s="393"/>
      <c r="O120" s="1"/>
      <c r="P120" s="1"/>
      <c r="V120" s="118"/>
      <c r="W120" s="101"/>
      <c r="X120" s="102"/>
      <c r="Y120" s="104"/>
      <c r="Z120" s="118"/>
    </row>
    <row r="121" spans="1:26" ht="14.25" customHeight="1">
      <c r="A121" s="121"/>
      <c r="I121" s="391"/>
      <c r="J121" s="391"/>
      <c r="K121" s="391"/>
      <c r="L121" s="391"/>
      <c r="M121" s="393"/>
      <c r="N121" s="393"/>
      <c r="O121" s="1"/>
      <c r="P121" s="1"/>
      <c r="V121" s="118"/>
      <c r="W121" s="101"/>
      <c r="X121" s="102"/>
      <c r="Y121" s="104"/>
      <c r="Z121" s="118"/>
    </row>
    <row r="122" spans="1:26" ht="14.25" customHeight="1">
      <c r="A122" s="121"/>
      <c r="I122" s="391"/>
      <c r="J122" s="391"/>
      <c r="K122" s="391"/>
      <c r="L122" s="391"/>
      <c r="M122" s="393"/>
      <c r="N122" s="393"/>
      <c r="O122" s="1"/>
      <c r="P122" s="1"/>
      <c r="V122" s="118"/>
      <c r="W122" s="101"/>
      <c r="X122" s="102"/>
      <c r="Y122" s="104"/>
      <c r="Z122" s="118"/>
    </row>
    <row r="123" spans="1:26" ht="14.25" customHeight="1">
      <c r="A123" s="121"/>
      <c r="I123" s="391"/>
      <c r="J123" s="391"/>
      <c r="K123" s="391"/>
      <c r="L123" s="391"/>
      <c r="M123" s="393"/>
      <c r="N123" s="393"/>
      <c r="O123" s="1"/>
      <c r="P123" s="1"/>
      <c r="V123" s="118"/>
      <c r="W123" s="118"/>
      <c r="X123" s="118"/>
      <c r="Y123" s="118"/>
      <c r="Z123" s="118"/>
    </row>
    <row r="124" spans="1:26" ht="14.25" customHeight="1">
      <c r="A124" s="121"/>
      <c r="I124" s="391"/>
      <c r="J124" s="391"/>
      <c r="K124" s="391"/>
      <c r="L124" s="391"/>
      <c r="M124" s="393"/>
      <c r="N124" s="393"/>
      <c r="O124" s="1"/>
      <c r="P124" s="1"/>
    </row>
    <row r="125" spans="1:26" ht="14.25" customHeight="1">
      <c r="A125" s="121"/>
      <c r="I125" s="391"/>
      <c r="J125" s="391"/>
      <c r="K125" s="391"/>
      <c r="L125" s="391"/>
      <c r="M125" s="393"/>
      <c r="N125" s="393"/>
      <c r="O125" s="1"/>
      <c r="P125" s="1"/>
    </row>
    <row r="126" spans="1:26" ht="14.25" customHeight="1">
      <c r="A126" s="121"/>
      <c r="I126" s="391"/>
      <c r="J126" s="391"/>
      <c r="K126" s="391"/>
      <c r="L126" s="391"/>
      <c r="M126" s="393"/>
      <c r="N126" s="393"/>
      <c r="O126" s="1"/>
      <c r="P126" s="1"/>
    </row>
    <row r="127" spans="1:26" ht="14.25" customHeight="1">
      <c r="A127" s="121"/>
      <c r="I127" s="391"/>
      <c r="J127" s="391"/>
      <c r="K127" s="391"/>
      <c r="L127" s="391"/>
      <c r="M127" s="393"/>
      <c r="N127" s="393"/>
      <c r="O127" s="1"/>
      <c r="P127" s="1"/>
    </row>
    <row r="128" spans="1:26" ht="14.25" customHeight="1">
      <c r="A128" s="121"/>
      <c r="I128" s="391"/>
      <c r="J128" s="391"/>
      <c r="K128" s="391"/>
      <c r="L128" s="391"/>
      <c r="M128" s="393"/>
      <c r="N128" s="393"/>
      <c r="O128" s="1"/>
      <c r="P128" s="1"/>
    </row>
    <row r="129" spans="1:16" ht="14.25" customHeight="1">
      <c r="A129" s="121"/>
      <c r="I129" s="391"/>
      <c r="J129" s="391"/>
      <c r="K129" s="391"/>
      <c r="L129" s="391"/>
      <c r="M129" s="393"/>
      <c r="N129" s="393"/>
      <c r="O129" s="1"/>
      <c r="P129" s="1"/>
    </row>
    <row r="130" spans="1:16" ht="14.25" customHeight="1">
      <c r="A130" s="121"/>
      <c r="I130" s="391"/>
      <c r="J130" s="391"/>
      <c r="K130" s="391"/>
      <c r="L130" s="391"/>
      <c r="M130" s="393"/>
      <c r="N130" s="393"/>
      <c r="O130" s="1"/>
      <c r="P130" s="1"/>
    </row>
    <row r="131" spans="1:16" ht="14.25" customHeight="1">
      <c r="A131" s="121"/>
      <c r="I131" s="391"/>
      <c r="J131" s="391"/>
      <c r="K131" s="391"/>
      <c r="L131" s="391"/>
      <c r="M131" s="393"/>
      <c r="N131" s="393"/>
      <c r="O131" s="1"/>
      <c r="P131" s="1"/>
    </row>
    <row r="132" spans="1:16" ht="14.25" customHeight="1">
      <c r="A132" s="122"/>
      <c r="I132" s="391"/>
      <c r="J132" s="391"/>
      <c r="K132" s="391"/>
      <c r="L132" s="391"/>
      <c r="M132" s="392"/>
      <c r="N132" s="392"/>
    </row>
    <row r="133" spans="1:16" ht="14.25" customHeight="1">
      <c r="A133" s="122"/>
      <c r="I133" s="391"/>
      <c r="J133" s="391"/>
      <c r="K133" s="391"/>
      <c r="L133" s="391"/>
      <c r="M133" s="392"/>
      <c r="N133" s="392"/>
    </row>
    <row r="134" spans="1:16" ht="14.25" customHeight="1">
      <c r="A134" s="122"/>
      <c r="I134" s="391"/>
      <c r="J134" s="391"/>
      <c r="K134" s="391"/>
      <c r="L134" s="391"/>
      <c r="M134" s="392"/>
      <c r="N134" s="392"/>
    </row>
    <row r="135" spans="1:16" ht="14.25" customHeight="1">
      <c r="A135" s="122"/>
      <c r="I135" s="391"/>
      <c r="J135" s="391"/>
      <c r="K135" s="391"/>
      <c r="L135" s="391"/>
      <c r="M135" s="392"/>
      <c r="N135" s="392"/>
    </row>
    <row r="136" spans="1:16" ht="14.25" customHeight="1">
      <c r="A136" s="122"/>
      <c r="I136" s="391"/>
      <c r="J136" s="391"/>
      <c r="K136" s="391"/>
      <c r="L136" s="391"/>
      <c r="M136" s="392"/>
      <c r="N136" s="392"/>
    </row>
    <row r="137" spans="1:16" ht="14.25" customHeight="1">
      <c r="A137" s="122"/>
      <c r="I137" s="391"/>
      <c r="J137" s="391"/>
      <c r="K137" s="391"/>
      <c r="L137" s="391"/>
      <c r="M137" s="392"/>
      <c r="N137" s="392"/>
    </row>
    <row r="138" spans="1:16" ht="14.25" customHeight="1">
      <c r="A138" s="122"/>
      <c r="I138" s="391"/>
      <c r="J138" s="391"/>
      <c r="K138" s="391"/>
      <c r="L138" s="391"/>
      <c r="M138" s="392"/>
      <c r="N138" s="392"/>
    </row>
    <row r="139" spans="1:16" ht="14.25" customHeight="1">
      <c r="A139" s="122"/>
      <c r="I139" s="391"/>
      <c r="J139" s="391"/>
      <c r="K139" s="391"/>
      <c r="L139" s="391"/>
      <c r="M139" s="392"/>
      <c r="N139" s="392"/>
    </row>
    <row r="140" spans="1:16" ht="14.25" customHeight="1">
      <c r="A140" s="122"/>
      <c r="I140" s="391"/>
      <c r="J140" s="391"/>
      <c r="K140" s="391"/>
      <c r="L140" s="391"/>
      <c r="M140" s="392"/>
      <c r="N140" s="392"/>
    </row>
    <row r="141" spans="1:16" ht="14.25" customHeight="1">
      <c r="A141" s="122"/>
      <c r="I141" s="391"/>
      <c r="J141" s="391"/>
      <c r="K141" s="391"/>
      <c r="L141" s="391"/>
      <c r="M141" s="392"/>
      <c r="N141" s="392"/>
    </row>
    <row r="142" spans="1:16" ht="14.25" customHeight="1">
      <c r="A142" s="122"/>
      <c r="I142" s="391"/>
      <c r="J142" s="391"/>
      <c r="K142" s="391"/>
      <c r="L142" s="391"/>
      <c r="M142" s="392"/>
      <c r="N142" s="392"/>
    </row>
    <row r="143" spans="1:16" ht="14.25" customHeight="1">
      <c r="A143" s="122"/>
      <c r="I143" s="391"/>
      <c r="J143" s="391"/>
      <c r="K143" s="391"/>
      <c r="L143" s="391"/>
      <c r="M143" s="392"/>
      <c r="N143" s="392"/>
    </row>
    <row r="144" spans="1:16" ht="14.25" customHeight="1">
      <c r="A144" s="122"/>
      <c r="I144" s="391"/>
      <c r="J144" s="391"/>
      <c r="K144" s="391"/>
      <c r="L144" s="391"/>
      <c r="M144" s="392"/>
      <c r="N144" s="392"/>
    </row>
    <row r="145" spans="1:14" ht="14.25" customHeight="1">
      <c r="A145" s="122"/>
      <c r="I145" s="391"/>
      <c r="J145" s="391"/>
      <c r="K145" s="391"/>
      <c r="L145" s="391"/>
      <c r="M145" s="392"/>
      <c r="N145" s="392"/>
    </row>
    <row r="146" spans="1:14" ht="14.25" customHeight="1">
      <c r="A146" s="122"/>
      <c r="I146" s="391"/>
      <c r="J146" s="391"/>
      <c r="K146" s="391"/>
      <c r="L146" s="391"/>
      <c r="M146" s="392"/>
      <c r="N146" s="392"/>
    </row>
    <row r="147" spans="1:14" ht="14.25" customHeight="1">
      <c r="A147" s="122"/>
      <c r="I147" s="391"/>
      <c r="J147" s="391"/>
      <c r="K147" s="391"/>
      <c r="L147" s="391"/>
      <c r="M147" s="392"/>
      <c r="N147" s="392"/>
    </row>
    <row r="148" spans="1:14" ht="14.25" customHeight="1">
      <c r="A148" s="122"/>
      <c r="I148" s="391"/>
      <c r="J148" s="391"/>
      <c r="K148" s="391"/>
      <c r="L148" s="391"/>
      <c r="M148" s="392"/>
      <c r="N148" s="392"/>
    </row>
    <row r="149" spans="1:14" ht="14.25" customHeight="1">
      <c r="A149" s="122"/>
      <c r="I149" s="391"/>
      <c r="J149" s="391"/>
      <c r="K149" s="391"/>
      <c r="L149" s="391"/>
      <c r="M149" s="392"/>
      <c r="N149" s="392"/>
    </row>
    <row r="150" spans="1:14" ht="14.25" customHeight="1">
      <c r="A150" s="122"/>
      <c r="I150" s="391"/>
      <c r="J150" s="391"/>
      <c r="K150" s="391"/>
      <c r="L150" s="391"/>
      <c r="M150" s="392"/>
      <c r="N150" s="392"/>
    </row>
    <row r="151" spans="1:14" ht="14.25" customHeight="1">
      <c r="A151" s="122"/>
      <c r="I151" s="391"/>
      <c r="J151" s="391"/>
      <c r="K151" s="391"/>
      <c r="L151" s="391"/>
      <c r="M151" s="392"/>
      <c r="N151" s="392"/>
    </row>
    <row r="152" spans="1:14" ht="14.25" customHeight="1">
      <c r="A152" s="122"/>
      <c r="I152" s="391"/>
      <c r="J152" s="391"/>
      <c r="K152" s="391"/>
      <c r="L152" s="391"/>
      <c r="M152" s="392"/>
      <c r="N152" s="392"/>
    </row>
    <row r="153" spans="1:14" ht="14.25" customHeight="1">
      <c r="A153" s="122"/>
      <c r="I153" s="391"/>
      <c r="J153" s="391"/>
      <c r="K153" s="391"/>
      <c r="L153" s="391"/>
      <c r="M153" s="392"/>
      <c r="N153" s="392"/>
    </row>
    <row r="154" spans="1:14" ht="14.25" customHeight="1">
      <c r="A154" s="122"/>
      <c r="I154" s="391"/>
      <c r="J154" s="391"/>
      <c r="K154" s="391"/>
      <c r="L154" s="391"/>
      <c r="M154" s="392"/>
      <c r="N154" s="392"/>
    </row>
    <row r="155" spans="1:14" ht="14.25" customHeight="1">
      <c r="A155" s="122"/>
      <c r="I155" s="391"/>
      <c r="J155" s="391"/>
      <c r="K155" s="391"/>
      <c r="L155" s="391"/>
      <c r="M155" s="392"/>
      <c r="N155" s="392"/>
    </row>
    <row r="156" spans="1:14" ht="14.25" customHeight="1">
      <c r="A156" s="122"/>
      <c r="I156" s="391"/>
      <c r="J156" s="391"/>
      <c r="K156" s="391"/>
      <c r="L156" s="391"/>
      <c r="M156" s="392"/>
      <c r="N156" s="392"/>
    </row>
    <row r="157" spans="1:14" ht="14.25" customHeight="1">
      <c r="A157" s="122"/>
      <c r="I157" s="391"/>
      <c r="J157" s="391"/>
      <c r="K157" s="391"/>
      <c r="L157" s="391"/>
      <c r="M157" s="392"/>
      <c r="N157" s="392"/>
    </row>
  </sheetData>
  <sheetProtection password="C416" sheet="1" objects="1" scenarios="1" formatColumns="0" selectLockedCells="1" sort="0"/>
  <mergeCells count="227">
    <mergeCell ref="B1:C2"/>
    <mergeCell ref="D1:I1"/>
    <mergeCell ref="L1:N1"/>
    <mergeCell ref="O1:P1"/>
    <mergeCell ref="Q1:S1"/>
    <mergeCell ref="V1:AA1"/>
    <mergeCell ref="S11:S12"/>
    <mergeCell ref="A12:B12"/>
    <mergeCell ref="K12:L12"/>
    <mergeCell ref="B3:I3"/>
    <mergeCell ref="L3:S3"/>
    <mergeCell ref="A5:B5"/>
    <mergeCell ref="C5:C6"/>
    <mergeCell ref="D5:G5"/>
    <mergeCell ref="K5:L5"/>
    <mergeCell ref="M5:M6"/>
    <mergeCell ref="N5:Q5"/>
    <mergeCell ref="A6:B6"/>
    <mergeCell ref="K6:L6"/>
    <mergeCell ref="A13:B14"/>
    <mergeCell ref="I13:I14"/>
    <mergeCell ref="K13:L14"/>
    <mergeCell ref="A15:B16"/>
    <mergeCell ref="K15:L16"/>
    <mergeCell ref="I16:I17"/>
    <mergeCell ref="A8:B9"/>
    <mergeCell ref="K8:L9"/>
    <mergeCell ref="A10:B11"/>
    <mergeCell ref="K10:L11"/>
    <mergeCell ref="I11:I12"/>
    <mergeCell ref="S21:S22"/>
    <mergeCell ref="A22:B22"/>
    <mergeCell ref="K22:L22"/>
    <mergeCell ref="S16:S17"/>
    <mergeCell ref="A17:B17"/>
    <mergeCell ref="K17:L17"/>
    <mergeCell ref="A18:B19"/>
    <mergeCell ref="I18:I19"/>
    <mergeCell ref="K18:L19"/>
    <mergeCell ref="A23:B24"/>
    <mergeCell ref="I23:I24"/>
    <mergeCell ref="K23:L24"/>
    <mergeCell ref="A25:B26"/>
    <mergeCell ref="K25:L26"/>
    <mergeCell ref="I26:I27"/>
    <mergeCell ref="A20:B21"/>
    <mergeCell ref="K20:L21"/>
    <mergeCell ref="I21:I22"/>
    <mergeCell ref="S31:S32"/>
    <mergeCell ref="A32:B32"/>
    <mergeCell ref="K32:L32"/>
    <mergeCell ref="S26:S27"/>
    <mergeCell ref="A27:B27"/>
    <mergeCell ref="K27:L27"/>
    <mergeCell ref="A28:B29"/>
    <mergeCell ref="I28:I29"/>
    <mergeCell ref="K28:L29"/>
    <mergeCell ref="A33:B34"/>
    <mergeCell ref="I33:I34"/>
    <mergeCell ref="K33:L34"/>
    <mergeCell ref="A35:B36"/>
    <mergeCell ref="K35:L36"/>
    <mergeCell ref="I36:I37"/>
    <mergeCell ref="A30:B31"/>
    <mergeCell ref="K30:L31"/>
    <mergeCell ref="I31:I32"/>
    <mergeCell ref="C42:E42"/>
    <mergeCell ref="M42:O42"/>
    <mergeCell ref="C43:H43"/>
    <mergeCell ref="L43:M43"/>
    <mergeCell ref="P43:S43"/>
    <mergeCell ref="C46:D46"/>
    <mergeCell ref="J46:K46"/>
    <mergeCell ref="S36:S37"/>
    <mergeCell ref="A37:B37"/>
    <mergeCell ref="K37:L37"/>
    <mergeCell ref="C41:E41"/>
    <mergeCell ref="G41:H41"/>
    <mergeCell ref="M41:O41"/>
    <mergeCell ref="Q41:R41"/>
    <mergeCell ref="B57:C57"/>
    <mergeCell ref="E57:H57"/>
    <mergeCell ref="L57:M57"/>
    <mergeCell ref="O57:R57"/>
    <mergeCell ref="B58:C58"/>
    <mergeCell ref="E58:H58"/>
    <mergeCell ref="L58:M58"/>
    <mergeCell ref="O58:R58"/>
    <mergeCell ref="C47:D47"/>
    <mergeCell ref="J47:K47"/>
    <mergeCell ref="Q47:S47"/>
    <mergeCell ref="A49:S49"/>
    <mergeCell ref="A50:S50"/>
    <mergeCell ref="A52:S52"/>
    <mergeCell ref="V66:AA66"/>
    <mergeCell ref="C69:D69"/>
    <mergeCell ref="F69:H69"/>
    <mergeCell ref="I96:L96"/>
    <mergeCell ref="M96:N96"/>
    <mergeCell ref="I97:L97"/>
    <mergeCell ref="M97:N97"/>
    <mergeCell ref="A61:S61"/>
    <mergeCell ref="A62:S62"/>
    <mergeCell ref="A64:S64"/>
    <mergeCell ref="A65:S65"/>
    <mergeCell ref="A66:B66"/>
    <mergeCell ref="C66:H66"/>
    <mergeCell ref="I101:L101"/>
    <mergeCell ref="M101:N101"/>
    <mergeCell ref="I102:L102"/>
    <mergeCell ref="M102:N102"/>
    <mergeCell ref="I103:L103"/>
    <mergeCell ref="M103:N103"/>
    <mergeCell ref="I98:L98"/>
    <mergeCell ref="M98:N98"/>
    <mergeCell ref="I99:L99"/>
    <mergeCell ref="M99:N99"/>
    <mergeCell ref="I100:L100"/>
    <mergeCell ref="M100:N100"/>
    <mergeCell ref="I107:L107"/>
    <mergeCell ref="M107:N107"/>
    <mergeCell ref="I108:L108"/>
    <mergeCell ref="M108:N108"/>
    <mergeCell ref="I109:L109"/>
    <mergeCell ref="M109:N109"/>
    <mergeCell ref="I104:L104"/>
    <mergeCell ref="M104:N104"/>
    <mergeCell ref="I105:L105"/>
    <mergeCell ref="M105:N105"/>
    <mergeCell ref="I106:L106"/>
    <mergeCell ref="M106:N106"/>
    <mergeCell ref="I113:L113"/>
    <mergeCell ref="M113:N113"/>
    <mergeCell ref="I114:L114"/>
    <mergeCell ref="M114:N114"/>
    <mergeCell ref="I115:L115"/>
    <mergeCell ref="M115:N115"/>
    <mergeCell ref="I110:L110"/>
    <mergeCell ref="M110:N110"/>
    <mergeCell ref="I111:L111"/>
    <mergeCell ref="M111:N111"/>
    <mergeCell ref="I112:L112"/>
    <mergeCell ref="M112:N112"/>
    <mergeCell ref="I119:L119"/>
    <mergeCell ref="M119:N119"/>
    <mergeCell ref="I120:L120"/>
    <mergeCell ref="M120:N120"/>
    <mergeCell ref="I121:L121"/>
    <mergeCell ref="M121:N121"/>
    <mergeCell ref="I116:L116"/>
    <mergeCell ref="M116:N116"/>
    <mergeCell ref="I117:L117"/>
    <mergeCell ref="M117:N117"/>
    <mergeCell ref="I118:L118"/>
    <mergeCell ref="M118:N118"/>
    <mergeCell ref="I125:L125"/>
    <mergeCell ref="M125:N125"/>
    <mergeCell ref="I126:L126"/>
    <mergeCell ref="M126:N126"/>
    <mergeCell ref="I127:L127"/>
    <mergeCell ref="M127:N127"/>
    <mergeCell ref="I122:L122"/>
    <mergeCell ref="M122:N122"/>
    <mergeCell ref="I123:L123"/>
    <mergeCell ref="M123:N123"/>
    <mergeCell ref="I124:L124"/>
    <mergeCell ref="M124:N124"/>
    <mergeCell ref="I131:L131"/>
    <mergeCell ref="M131:N131"/>
    <mergeCell ref="I132:L132"/>
    <mergeCell ref="M132:N132"/>
    <mergeCell ref="I133:L133"/>
    <mergeCell ref="M133:N133"/>
    <mergeCell ref="I128:L128"/>
    <mergeCell ref="M128:N128"/>
    <mergeCell ref="I129:L129"/>
    <mergeCell ref="M129:N129"/>
    <mergeCell ref="I130:L130"/>
    <mergeCell ref="M130:N130"/>
    <mergeCell ref="I137:L137"/>
    <mergeCell ref="M137:N137"/>
    <mergeCell ref="I138:L138"/>
    <mergeCell ref="M138:N138"/>
    <mergeCell ref="I139:L139"/>
    <mergeCell ref="M139:N139"/>
    <mergeCell ref="I134:L134"/>
    <mergeCell ref="M134:N134"/>
    <mergeCell ref="I135:L135"/>
    <mergeCell ref="M135:N135"/>
    <mergeCell ref="I136:L136"/>
    <mergeCell ref="M136:N136"/>
    <mergeCell ref="I143:L143"/>
    <mergeCell ref="M143:N143"/>
    <mergeCell ref="I144:L144"/>
    <mergeCell ref="M144:N144"/>
    <mergeCell ref="I145:L145"/>
    <mergeCell ref="M145:N145"/>
    <mergeCell ref="I140:L140"/>
    <mergeCell ref="M140:N140"/>
    <mergeCell ref="I141:L141"/>
    <mergeCell ref="M141:N141"/>
    <mergeCell ref="I142:L142"/>
    <mergeCell ref="M142:N142"/>
    <mergeCell ref="I149:L149"/>
    <mergeCell ref="M149:N149"/>
    <mergeCell ref="I150:L150"/>
    <mergeCell ref="M150:N150"/>
    <mergeCell ref="I151:L151"/>
    <mergeCell ref="M151:N151"/>
    <mergeCell ref="I146:L146"/>
    <mergeCell ref="M146:N146"/>
    <mergeCell ref="I147:L147"/>
    <mergeCell ref="M147:N147"/>
    <mergeCell ref="I148:L148"/>
    <mergeCell ref="M148:N148"/>
    <mergeCell ref="I155:L155"/>
    <mergeCell ref="M155:N155"/>
    <mergeCell ref="I156:L156"/>
    <mergeCell ref="M156:N156"/>
    <mergeCell ref="I157:L157"/>
    <mergeCell ref="M157:N157"/>
    <mergeCell ref="I152:L152"/>
    <mergeCell ref="M152:N152"/>
    <mergeCell ref="I153:L153"/>
    <mergeCell ref="M153:N153"/>
    <mergeCell ref="I154:L154"/>
    <mergeCell ref="M154:N154"/>
  </mergeCells>
  <conditionalFormatting sqref="O58:R58">
    <cfRule type="containsErrors" dxfId="39" priority="40" stopIfTrue="1">
      <formula>ISERROR(O58)</formula>
    </cfRule>
    <cfRule type="containsErrors" priority="41" stopIfTrue="1">
      <formula>ISERROR(O58)</formula>
    </cfRule>
  </conditionalFormatting>
  <conditionalFormatting sqref="A37:B37 A27:B27">
    <cfRule type="expression" dxfId="38" priority="38" stopIfTrue="1">
      <formula>$A$37=$I$58</formula>
    </cfRule>
    <cfRule type="expression" dxfId="37" priority="39" stopIfTrue="1">
      <formula>$A$37=$I$57</formula>
    </cfRule>
  </conditionalFormatting>
  <conditionalFormatting sqref="K37">
    <cfRule type="expression" dxfId="36" priority="36" stopIfTrue="1">
      <formula>$K$37=$S$58</formula>
    </cfRule>
    <cfRule type="expression" dxfId="35" priority="37" stopIfTrue="1">
      <formula>$K$37=$S$57</formula>
    </cfRule>
  </conditionalFormatting>
  <conditionalFormatting sqref="I8:I9">
    <cfRule type="expression" dxfId="34" priority="35" stopIfTrue="1">
      <formula>$N$8=0</formula>
    </cfRule>
  </conditionalFormatting>
  <conditionalFormatting sqref="Y96:Y122 X70:X122 Y94 Y86:Y87 Y77:Y78">
    <cfRule type="cellIs" dxfId="33" priority="34" stopIfTrue="1" operator="equal">
      <formula>"žž"</formula>
    </cfRule>
  </conditionalFormatting>
  <conditionalFormatting sqref="A57">
    <cfRule type="expression" dxfId="32" priority="32" stopIfTrue="1">
      <formula>$A$57&gt;0</formula>
    </cfRule>
    <cfRule type="expression" dxfId="31" priority="33" stopIfTrue="1">
      <formula>$I$57&gt;0</formula>
    </cfRule>
  </conditionalFormatting>
  <conditionalFormatting sqref="A58">
    <cfRule type="expression" dxfId="30" priority="30" stopIfTrue="1">
      <formula>$A$58&gt;0</formula>
    </cfRule>
    <cfRule type="expression" dxfId="29" priority="31" stopIfTrue="1">
      <formula>$I$58&gt;0</formula>
    </cfRule>
  </conditionalFormatting>
  <conditionalFormatting sqref="K57">
    <cfRule type="expression" dxfId="28" priority="28" stopIfTrue="1">
      <formula>$K$57&gt;0</formula>
    </cfRule>
    <cfRule type="expression" dxfId="27" priority="29" stopIfTrue="1">
      <formula>$S$57&gt;0</formula>
    </cfRule>
  </conditionalFormatting>
  <conditionalFormatting sqref="K58">
    <cfRule type="expression" dxfId="26" priority="26" stopIfTrue="1">
      <formula>$K$58&gt;0</formula>
    </cfRule>
    <cfRule type="expression" dxfId="25" priority="27" stopIfTrue="1">
      <formula>$S$58&gt;0</formula>
    </cfRule>
  </conditionalFormatting>
  <conditionalFormatting sqref="I13:I14">
    <cfRule type="expression" dxfId="24" priority="25" stopIfTrue="1">
      <formula>$N$13=0</formula>
    </cfRule>
  </conditionalFormatting>
  <conditionalFormatting sqref="I18:I19">
    <cfRule type="expression" dxfId="23" priority="24" stopIfTrue="1">
      <formula>$N$18=0</formula>
    </cfRule>
  </conditionalFormatting>
  <conditionalFormatting sqref="I23:I24">
    <cfRule type="expression" dxfId="22" priority="23" stopIfTrue="1">
      <formula>$N$23=0</formula>
    </cfRule>
  </conditionalFormatting>
  <conditionalFormatting sqref="I28:I29">
    <cfRule type="expression" dxfId="21" priority="22" stopIfTrue="1">
      <formula>$N$28=0</formula>
    </cfRule>
  </conditionalFormatting>
  <conditionalFormatting sqref="I33:I34">
    <cfRule type="expression" dxfId="20" priority="21" stopIfTrue="1">
      <formula>$N$33=0</formula>
    </cfRule>
  </conditionalFormatting>
  <conditionalFormatting sqref="A32:B32">
    <cfRule type="expression" dxfId="19" priority="19" stopIfTrue="1">
      <formula>$A$32=$I$58</formula>
    </cfRule>
    <cfRule type="expression" dxfId="18" priority="20" stopIfTrue="1">
      <formula>$A$32=$I$57</formula>
    </cfRule>
  </conditionalFormatting>
  <conditionalFormatting sqref="K32:L32">
    <cfRule type="expression" dxfId="17" priority="17" stopIfTrue="1">
      <formula>$K$32=$S$58</formula>
    </cfRule>
    <cfRule type="expression" dxfId="16" priority="18" stopIfTrue="1">
      <formula>$K$32=$S$57</formula>
    </cfRule>
  </conditionalFormatting>
  <conditionalFormatting sqref="K27:L27">
    <cfRule type="expression" dxfId="15" priority="15" stopIfTrue="1">
      <formula>$K$27=$S$58</formula>
    </cfRule>
    <cfRule type="expression" dxfId="14" priority="16" stopIfTrue="1">
      <formula>$K$27=$S$57</formula>
    </cfRule>
  </conditionalFormatting>
  <conditionalFormatting sqref="A22:B22">
    <cfRule type="expression" dxfId="13" priority="13" stopIfTrue="1">
      <formula>$A$22=$I$58</formula>
    </cfRule>
    <cfRule type="expression" dxfId="12" priority="14" stopIfTrue="1">
      <formula>$A$22=$I$57</formula>
    </cfRule>
  </conditionalFormatting>
  <conditionalFormatting sqref="K22:L22">
    <cfRule type="expression" dxfId="11" priority="11" stopIfTrue="1">
      <formula>$K$22=$S$58</formula>
    </cfRule>
    <cfRule type="expression" dxfId="10" priority="12" stopIfTrue="1">
      <formula>$K$22=$S$57</formula>
    </cfRule>
  </conditionalFormatting>
  <conditionalFormatting sqref="A17:B17">
    <cfRule type="expression" dxfId="9" priority="7">
      <formula>$A$17=$I$58</formula>
    </cfRule>
    <cfRule type="expression" dxfId="8" priority="8">
      <formula>$A$17=$I$57</formula>
    </cfRule>
    <cfRule type="expression" dxfId="7" priority="9" stopIfTrue="1">
      <formula>$A$17=$I$58</formula>
    </cfRule>
    <cfRule type="expression" dxfId="6" priority="10" stopIfTrue="1">
      <formula>$A$17=$I$57</formula>
    </cfRule>
  </conditionalFormatting>
  <conditionalFormatting sqref="K17:L17">
    <cfRule type="expression" dxfId="5" priority="5" stopIfTrue="1">
      <formula>$K$17=$S$58</formula>
    </cfRule>
    <cfRule type="expression" dxfId="4" priority="6" stopIfTrue="1">
      <formula>$K$17=$S$57</formula>
    </cfRule>
  </conditionalFormatting>
  <conditionalFormatting sqref="A12:B12">
    <cfRule type="expression" dxfId="3" priority="3" stopIfTrue="1">
      <formula>$A$12=$I$58</formula>
    </cfRule>
    <cfRule type="expression" dxfId="2" priority="4" stopIfTrue="1">
      <formula>$A$12=$I$57</formula>
    </cfRule>
  </conditionalFormatting>
  <conditionalFormatting sqref="K12:L12">
    <cfRule type="expression" dxfId="1" priority="1" stopIfTrue="1">
      <formula>$K$12=$S$58</formula>
    </cfRule>
    <cfRule type="expression" dxfId="0" priority="2" stopIfTrue="1">
      <formula>$K$12=$S$57</formula>
    </cfRule>
  </conditionalFormatting>
  <dataValidations count="7">
    <dataValidation type="list" showErrorMessage="1" prompt="Vyber dráhu" sqref="L1:N1">
      <formula1>$O$69:$O$91</formula1>
    </dataValidation>
    <dataValidation type="list" showInputMessage="1" showErrorMessage="1" sqref="L3:S3 B3:I3">
      <formula1>$L$69:$L$85</formula1>
    </dataValidation>
    <dataValidation type="list" allowBlank="1" showErrorMessage="1" prompt="Vyber čas zahájení" sqref="C46:D46">
      <formula1>$K$69:$K$95</formula1>
    </dataValidation>
    <dataValidation type="list" allowBlank="1" showErrorMessage="1" prompt="Vyber čas ukončení" sqref="C47:D47">
      <formula1>$K$69:$K$95</formula1>
    </dataValidation>
    <dataValidation type="list" allowBlank="1" showInputMessage="1" showErrorMessage="1" sqref="C41:E41 M41:O41">
      <formula1>$C$70:$C$86</formula1>
    </dataValidation>
    <dataValidation type="whole" allowBlank="1" showInputMessage="1" showErrorMessage="1" sqref="A57:A58 K57:K58">
      <formula1>1</formula1>
      <formula2>200</formula2>
    </dataValidation>
    <dataValidation type="whole" allowBlank="1" showInputMessage="1" showErrorMessage="1" errorTitle="Zadej číslo !" error="Pozor, musíš zadat celé číslo." sqref="N57:N58 S57:S58 I57:I58 D57:D58">
      <formula1>0</formula1>
      <formula2>99999</formula2>
    </dataValidation>
  </dataValidations>
  <printOptions horizontalCentered="1" verticalCentered="1"/>
  <pageMargins left="0.39370078740157483" right="0.39370078740157483" top="0" bottom="0.31496062992125984" header="0" footer="0.51181102362204722"/>
  <pageSetup paperSize="9" fitToHeight="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10</vt:i4>
      </vt:variant>
    </vt:vector>
  </HeadingPairs>
  <TitlesOfParts>
    <vt:vector size="17" baseType="lpstr">
      <vt:lpstr>2.spb-dpb</vt:lpstr>
      <vt:lpstr>2.dpc-vpb</vt:lpstr>
      <vt:lpstr>2.zmc-koe</vt:lpstr>
      <vt:lpstr>2.mec-prb</vt:lpstr>
      <vt:lpstr>2.rud-raa</vt:lpstr>
      <vt:lpstr>2.usd-vrc</vt:lpstr>
      <vt:lpstr>2.kod-radb</vt:lpstr>
      <vt:lpstr>'2.dpc-vpb'!Oblast_tisku</vt:lpstr>
      <vt:lpstr>'2.kod-radb'!Oblast_tisku</vt:lpstr>
      <vt:lpstr>'2.mec-prb'!Oblast_tisku</vt:lpstr>
      <vt:lpstr>'2.usd-vrc'!Oblast_tisku</vt:lpstr>
      <vt:lpstr>'2.zmc-koe'!Oblast_tisku</vt:lpstr>
      <vt:lpstr>'2.dpc-vpb'!výmaz</vt:lpstr>
      <vt:lpstr>'2.kod-radb'!výmaz</vt:lpstr>
      <vt:lpstr>'2.mec-prb'!výmaz</vt:lpstr>
      <vt:lpstr>'2.usd-vrc'!výmaz</vt:lpstr>
      <vt:lpstr>výmaz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Bohouš</dc:creator>
  <cp:lastModifiedBy>Bohouš</cp:lastModifiedBy>
  <dcterms:created xsi:type="dcterms:W3CDTF">2017-09-22T15:10:04Z</dcterms:created>
  <dcterms:modified xsi:type="dcterms:W3CDTF">2017-09-22T19:34:31Z</dcterms:modified>
</cp:coreProperties>
</file>