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1565" yWindow="150" windowWidth="14100" windowHeight="11700" firstSheet="1" activeTab="1"/>
  </bookViews>
  <sheets>
    <sheet name="19.zen-azmB" sheetId="1" r:id="rId1"/>
    <sheet name="19.žižD-meD" sheetId="4" r:id="rId2"/>
    <sheet name="19.dpB-rpd" sheetId="3" r:id="rId3"/>
    <sheet name="19.vršC-acsB" sheetId="2" r:id="rId4"/>
    <sheet name="19.meC-pksC" sheetId="5" r:id="rId5"/>
    <sheet name="19.vpB-dpC" sheetId="7" r:id="rId6"/>
    <sheet name="19.koE-prgB" sheetId="6" r:id="rId7"/>
  </sheets>
  <calcPr calcId="124519"/>
</workbook>
</file>

<file path=xl/calcChain.xml><?xml version="1.0" encoding="utf-8"?>
<calcChain xmlns="http://schemas.openxmlformats.org/spreadsheetml/2006/main">
  <c r="G8" i="7"/>
  <c r="H8"/>
  <c r="Q8"/>
  <c r="R8"/>
  <c r="G9"/>
  <c r="H9"/>
  <c r="Q9"/>
  <c r="R9"/>
  <c r="G10"/>
  <c r="H10"/>
  <c r="Q10"/>
  <c r="R10"/>
  <c r="G11"/>
  <c r="Q11"/>
  <c r="H11" s="1"/>
  <c r="R11" s="1"/>
  <c r="R12" s="1"/>
  <c r="G12"/>
  <c r="E12" s="1"/>
  <c r="N12"/>
  <c r="P12"/>
  <c r="G13"/>
  <c r="H13"/>
  <c r="Q13"/>
  <c r="R13"/>
  <c r="G14"/>
  <c r="H14"/>
  <c r="Q14"/>
  <c r="R14"/>
  <c r="G15"/>
  <c r="H15"/>
  <c r="Q15"/>
  <c r="R15"/>
  <c r="G16"/>
  <c r="Q16"/>
  <c r="H16" s="1"/>
  <c r="R16" s="1"/>
  <c r="R17" s="1"/>
  <c r="G17"/>
  <c r="E17" s="1"/>
  <c r="N17"/>
  <c r="P17"/>
  <c r="G18"/>
  <c r="H18"/>
  <c r="Q18"/>
  <c r="R18"/>
  <c r="G19"/>
  <c r="H19"/>
  <c r="Q19"/>
  <c r="R19"/>
  <c r="G20"/>
  <c r="H20"/>
  <c r="Q20"/>
  <c r="R20"/>
  <c r="G21"/>
  <c r="Q21"/>
  <c r="H21" s="1"/>
  <c r="R21" s="1"/>
  <c r="R22" s="1"/>
  <c r="G22"/>
  <c r="E22" s="1"/>
  <c r="N22"/>
  <c r="P22"/>
  <c r="G23"/>
  <c r="H23"/>
  <c r="Q23"/>
  <c r="R23"/>
  <c r="G24"/>
  <c r="H24"/>
  <c r="Q24"/>
  <c r="R24"/>
  <c r="G25"/>
  <c r="H25"/>
  <c r="Q25"/>
  <c r="R25"/>
  <c r="G26"/>
  <c r="Q26"/>
  <c r="H26" s="1"/>
  <c r="R26" s="1"/>
  <c r="R27" s="1"/>
  <c r="G27"/>
  <c r="E27" s="1"/>
  <c r="N27"/>
  <c r="P27"/>
  <c r="G28"/>
  <c r="H28"/>
  <c r="Q28"/>
  <c r="R28"/>
  <c r="G29"/>
  <c r="H29"/>
  <c r="Q29"/>
  <c r="R29"/>
  <c r="G30"/>
  <c r="H30"/>
  <c r="Q30"/>
  <c r="R30"/>
  <c r="G31"/>
  <c r="Q31"/>
  <c r="H31" s="1"/>
  <c r="R31" s="1"/>
  <c r="R32" s="1"/>
  <c r="G32"/>
  <c r="E32" s="1"/>
  <c r="N32"/>
  <c r="P32"/>
  <c r="G33"/>
  <c r="H33"/>
  <c r="Q33"/>
  <c r="R33"/>
  <c r="G34"/>
  <c r="H34"/>
  <c r="Q34"/>
  <c r="R34"/>
  <c r="G35"/>
  <c r="H35"/>
  <c r="Q35"/>
  <c r="R35"/>
  <c r="G36"/>
  <c r="Q36"/>
  <c r="H36" s="1"/>
  <c r="R36" s="1"/>
  <c r="R37" s="1"/>
  <c r="G37"/>
  <c r="E37" s="1"/>
  <c r="N37"/>
  <c r="P37"/>
  <c r="A45"/>
  <c r="G8" i="6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5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4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3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2"/>
  <c r="H8" s="1"/>
  <c r="R8" s="1"/>
  <c r="Q8"/>
  <c r="G9"/>
  <c r="H9" s="1"/>
  <c r="R9" s="1"/>
  <c r="Q9"/>
  <c r="G10"/>
  <c r="H10" s="1"/>
  <c r="R10" s="1"/>
  <c r="Q10"/>
  <c r="G11"/>
  <c r="H11" s="1"/>
  <c r="R11" s="1"/>
  <c r="Q11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A45" i="1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Q37" i="7" l="1"/>
  <c r="O37"/>
  <c r="H37"/>
  <c r="I36" s="1"/>
  <c r="S36" s="1"/>
  <c r="F37"/>
  <c r="D37"/>
  <c r="Q32"/>
  <c r="O32"/>
  <c r="H32"/>
  <c r="I31" s="1"/>
  <c r="S31" s="1"/>
  <c r="F32"/>
  <c r="D32"/>
  <c r="Q27"/>
  <c r="O27"/>
  <c r="H27"/>
  <c r="I26" s="1"/>
  <c r="S26" s="1"/>
  <c r="F27"/>
  <c r="D27"/>
  <c r="Q22"/>
  <c r="O22"/>
  <c r="H22"/>
  <c r="I21" s="1"/>
  <c r="S21" s="1"/>
  <c r="F22"/>
  <c r="D22"/>
  <c r="Q17"/>
  <c r="O17"/>
  <c r="H17"/>
  <c r="I16" s="1"/>
  <c r="S16" s="1"/>
  <c r="F17"/>
  <c r="D17"/>
  <c r="Q12"/>
  <c r="R39" s="1"/>
  <c r="O12"/>
  <c r="H12"/>
  <c r="I11" s="1"/>
  <c r="S11" s="1"/>
  <c r="F12"/>
  <c r="D12"/>
  <c r="G37" i="6"/>
  <c r="G32"/>
  <c r="G27"/>
  <c r="G22"/>
  <c r="G17"/>
  <c r="G12"/>
  <c r="G37" i="5"/>
  <c r="G32"/>
  <c r="G27"/>
  <c r="G22"/>
  <c r="G17"/>
  <c r="G12"/>
  <c r="G37" i="4"/>
  <c r="G32"/>
  <c r="G27"/>
  <c r="G22"/>
  <c r="G17"/>
  <c r="G12"/>
  <c r="G37" i="3"/>
  <c r="G32"/>
  <c r="G27"/>
  <c r="G22"/>
  <c r="G17"/>
  <c r="G12"/>
  <c r="Q12" i="2"/>
  <c r="G37"/>
  <c r="G32"/>
  <c r="G27"/>
  <c r="G22"/>
  <c r="G17"/>
  <c r="G12"/>
  <c r="P17" i="1"/>
  <c r="N17"/>
  <c r="E17"/>
  <c r="O17"/>
  <c r="F17"/>
  <c r="D17"/>
  <c r="P32"/>
  <c r="N32"/>
  <c r="E32"/>
  <c r="O32"/>
  <c r="F32"/>
  <c r="D32"/>
  <c r="P22"/>
  <c r="N22"/>
  <c r="E22"/>
  <c r="O22"/>
  <c r="F22"/>
  <c r="D22"/>
  <c r="P27"/>
  <c r="N27"/>
  <c r="E27"/>
  <c r="O27"/>
  <c r="F27"/>
  <c r="D27"/>
  <c r="P37"/>
  <c r="N37"/>
  <c r="E37"/>
  <c r="O37"/>
  <c r="F37"/>
  <c r="D37"/>
  <c r="Q12"/>
  <c r="Q17"/>
  <c r="Q22"/>
  <c r="Q27"/>
  <c r="Q32"/>
  <c r="Q3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G39" i="7" l="1"/>
  <c r="Q39"/>
  <c r="H39"/>
  <c r="E17" i="6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5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4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3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2" i="2"/>
  <c r="N12"/>
  <c r="P12"/>
  <c r="R12"/>
  <c r="D12"/>
  <c r="F12"/>
  <c r="H12"/>
  <c r="O12"/>
  <c r="E22"/>
  <c r="N22"/>
  <c r="P22"/>
  <c r="R22"/>
  <c r="D22"/>
  <c r="F22"/>
  <c r="H22"/>
  <c r="O22"/>
  <c r="E32"/>
  <c r="N32"/>
  <c r="P32"/>
  <c r="R32"/>
  <c r="D32"/>
  <c r="F32"/>
  <c r="H32"/>
  <c r="O32"/>
  <c r="G39"/>
  <c r="E17"/>
  <c r="N17"/>
  <c r="P17"/>
  <c r="R17"/>
  <c r="R39" s="1"/>
  <c r="D17"/>
  <c r="F17"/>
  <c r="H17"/>
  <c r="O17"/>
  <c r="E27"/>
  <c r="N27"/>
  <c r="P27"/>
  <c r="R27"/>
  <c r="D27"/>
  <c r="F27"/>
  <c r="H27"/>
  <c r="O27"/>
  <c r="E37"/>
  <c r="N37"/>
  <c r="P37"/>
  <c r="R37"/>
  <c r="D37"/>
  <c r="F37"/>
  <c r="H37"/>
  <c r="O37"/>
  <c r="Q39"/>
  <c r="H39"/>
  <c r="R12" i="1"/>
  <c r="P12"/>
  <c r="P39" s="1"/>
  <c r="N12"/>
  <c r="N39" s="1"/>
  <c r="E12"/>
  <c r="E39" s="1"/>
  <c r="O12"/>
  <c r="O39" s="1"/>
  <c r="H12"/>
  <c r="I11" s="1"/>
  <c r="S11" s="1"/>
  <c r="F12"/>
  <c r="F39" s="1"/>
  <c r="D12"/>
  <c r="D39" s="1"/>
  <c r="R39"/>
  <c r="Q39"/>
  <c r="I39" s="1"/>
  <c r="H37"/>
  <c r="I36" s="1"/>
  <c r="S36" s="1"/>
  <c r="H27"/>
  <c r="I26" s="1"/>
  <c r="S26" s="1"/>
  <c r="H22"/>
  <c r="I21" s="1"/>
  <c r="S21" s="1"/>
  <c r="H32"/>
  <c r="I31" s="1"/>
  <c r="S31" s="1"/>
  <c r="H17"/>
  <c r="I16" s="1"/>
  <c r="S16" s="1"/>
  <c r="E39" i="7" l="1"/>
  <c r="I39"/>
  <c r="O39"/>
  <c r="D39"/>
  <c r="F39"/>
  <c r="N39"/>
  <c r="P39"/>
  <c r="E39" i="6"/>
  <c r="I39"/>
  <c r="O39"/>
  <c r="D39"/>
  <c r="F39"/>
  <c r="N39"/>
  <c r="P39"/>
  <c r="H39"/>
  <c r="E39" i="5"/>
  <c r="I39"/>
  <c r="O39"/>
  <c r="D39"/>
  <c r="F39"/>
  <c r="N39"/>
  <c r="P39"/>
  <c r="H39"/>
  <c r="E39" i="4"/>
  <c r="I39"/>
  <c r="O39"/>
  <c r="D39"/>
  <c r="F39"/>
  <c r="N39"/>
  <c r="P39"/>
  <c r="H39"/>
  <c r="E39" i="3"/>
  <c r="I39"/>
  <c r="O39"/>
  <c r="D39"/>
  <c r="F39"/>
  <c r="N39"/>
  <c r="P39"/>
  <c r="H39"/>
  <c r="E39" i="2"/>
  <c r="O39"/>
  <c r="D39"/>
  <c r="F39"/>
  <c r="N39"/>
  <c r="P39"/>
  <c r="I36"/>
  <c r="S36" s="1"/>
  <c r="I26"/>
  <c r="S26" s="1"/>
  <c r="I16"/>
  <c r="S16" s="1"/>
  <c r="I31"/>
  <c r="S31" s="1"/>
  <c r="I21"/>
  <c r="S21" s="1"/>
  <c r="I11"/>
  <c r="S11" s="1"/>
  <c r="S39" i="1"/>
  <c r="S41" s="1"/>
  <c r="I41"/>
  <c r="H39"/>
  <c r="S39" i="7" l="1"/>
  <c r="S41" s="1"/>
  <c r="I41"/>
  <c r="S39" i="6"/>
  <c r="S41" s="1"/>
  <c r="I41"/>
  <c r="S39" i="5"/>
  <c r="S41" s="1"/>
  <c r="I41"/>
  <c r="S39" i="4"/>
  <c r="S41" s="1"/>
  <c r="I41"/>
  <c r="S39" i="3"/>
  <c r="S41" s="1"/>
  <c r="I41"/>
  <c r="I39" i="2"/>
  <c r="S39" l="1"/>
  <c r="S41" s="1"/>
  <c r="I41"/>
</calcChain>
</file>

<file path=xl/sharedStrings.xml><?xml version="1.0" encoding="utf-8"?>
<sst xmlns="http://schemas.openxmlformats.org/spreadsheetml/2006/main" count="790" uniqueCount="228">
  <si>
    <t>Česká kuželkářská
asociace</t>
  </si>
  <si>
    <t>Zápis o utkání</t>
  </si>
  <si>
    <t xml:space="preserve">Kuželna:  </t>
  </si>
  <si>
    <t>Žižkov 1-4</t>
  </si>
  <si>
    <t>Datum:  </t>
  </si>
  <si>
    <t>18.2.2019</t>
  </si>
  <si>
    <t>Domácí</t>
  </si>
  <si>
    <t xml:space="preserve">TJ ZENTIVA Praha </t>
  </si>
  <si>
    <t>Hosté</t>
  </si>
  <si>
    <t>TJ Astra Zahradní Město B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</si>
  <si>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</si>
  <si>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</si>
  <si>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</si>
  <si>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</si>
  <si>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</si>
  <si>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</si>
  <si>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</si>
  <si>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</si>
  <si>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</si>
  <si>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</si>
  <si>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</si>
  <si>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Valentová</t>
  </si>
  <si>
    <t>Jetmar</t>
  </si>
  <si>
    <t>Jana</t>
  </si>
  <si>
    <t>Jakub</t>
  </si>
  <si>
    <t>Novák</t>
  </si>
  <si>
    <t>Hlavatá</t>
  </si>
  <si>
    <t>Jaroslav</t>
  </si>
  <si>
    <t>Lucie</t>
  </si>
  <si>
    <t>Krausová</t>
  </si>
  <si>
    <t>Kostelecký</t>
  </si>
  <si>
    <t>Lenka</t>
  </si>
  <si>
    <t>Vojtěch</t>
  </si>
  <si>
    <t>Kellner</t>
  </si>
  <si>
    <t>Šimůnek</t>
  </si>
  <si>
    <t>Miloslav</t>
  </si>
  <si>
    <t>Radovan</t>
  </si>
  <si>
    <t>Holeček</t>
  </si>
  <si>
    <t>Kudweis</t>
  </si>
  <si>
    <t>Ladislav</t>
  </si>
  <si>
    <t>Tomáš</t>
  </si>
  <si>
    <t>Štefanová</t>
  </si>
  <si>
    <t>Sedlák</t>
  </si>
  <si>
    <t>Věra</t>
  </si>
  <si>
    <t>Marek</t>
  </si>
  <si>
    <t>Celkový výkon družstva  </t>
  </si>
  <si>
    <t>Vedoucí družstva         Jméno:</t>
  </si>
  <si>
    <t>Fialová</t>
  </si>
  <si>
    <t>Bodový zisk</t>
  </si>
  <si>
    <t>Kostelcký</t>
  </si>
  <si>
    <t>Podpis:</t>
  </si>
  <si>
    <t>Rozhodčí</t>
  </si>
  <si>
    <t>Jméno:</t>
  </si>
  <si>
    <t>Číslo průkazu:</t>
  </si>
  <si>
    <t>Čas zahájení utkání:  </t>
  </si>
  <si>
    <t>19:30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</si>
  <si>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</si>
  <si>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</si>
  <si>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</si>
  <si>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</si>
  <si>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</si>
  <si>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11.8.2021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</si>
  <si>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</si>
  <si>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</si>
  <si>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</si>
  <si>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</si>
  <si>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</si>
  <si>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</si>
  <si>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</si>
  <si>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</si>
  <si>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</si>
  <si>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</si>
  <si>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 xml:space="preserve">18.2.2019 </t>
  </si>
  <si>
    <t xml:space="preserve">20.2.2019 </t>
  </si>
  <si>
    <t>Vilímovský Jiří</t>
  </si>
  <si>
    <t>Bělohlávek Jaroslav</t>
  </si>
  <si>
    <t>5.9.2021</t>
  </si>
  <si>
    <t>22:30</t>
  </si>
  <si>
    <t>17:30</t>
  </si>
  <si>
    <t>Zdeněk Cepl</t>
  </si>
  <si>
    <t>Karel Svitavský</t>
  </si>
  <si>
    <t>Vít</t>
  </si>
  <si>
    <t>Karel</t>
  </si>
  <si>
    <t>Fikejzl</t>
  </si>
  <si>
    <t>Svitavský</t>
  </si>
  <si>
    <t>Jiří</t>
  </si>
  <si>
    <t>Neumajer</t>
  </si>
  <si>
    <t>Vilímovský</t>
  </si>
  <si>
    <t>Zdeněk</t>
  </si>
  <si>
    <t>Roman</t>
  </si>
  <si>
    <t>Cepl</t>
  </si>
  <si>
    <t>Přeučil</t>
  </si>
  <si>
    <t>Jan</t>
  </si>
  <si>
    <t>Vladimír</t>
  </si>
  <si>
    <t>Vácha</t>
  </si>
  <si>
    <t>Strnad</t>
  </si>
  <si>
    <t>Miroslav</t>
  </si>
  <si>
    <t>Ivo</t>
  </si>
  <si>
    <t>Viktorin</t>
  </si>
  <si>
    <t>Vávra</t>
  </si>
  <si>
    <t>Kamila</t>
  </si>
  <si>
    <t>Svobodová</t>
  </si>
  <si>
    <t>Wolf</t>
  </si>
  <si>
    <t>AC Sparta Praha B</t>
  </si>
  <si>
    <t>TJ Sokol Praha-Vršovice C</t>
  </si>
  <si>
    <t>20.2.2019</t>
  </si>
  <si>
    <t>Vršovice</t>
  </si>
  <si>
    <t>29.8.2019</t>
  </si>
  <si>
    <t>21:25</t>
  </si>
  <si>
    <t>17:00</t>
  </si>
  <si>
    <t>Jiří Hofman</t>
  </si>
  <si>
    <t>Antonín Švarc</t>
  </si>
  <si>
    <t>Vítězslav</t>
  </si>
  <si>
    <t>Hampl</t>
  </si>
  <si>
    <t>Tomeš</t>
  </si>
  <si>
    <t>Martin</t>
  </si>
  <si>
    <t>Podhola</t>
  </si>
  <si>
    <t>Štochl</t>
  </si>
  <si>
    <t>Petr</t>
  </si>
  <si>
    <t>Lubomír</t>
  </si>
  <si>
    <t>Valta</t>
  </si>
  <si>
    <t>Čech</t>
  </si>
  <si>
    <t>Hofman</t>
  </si>
  <si>
    <t>Hnátek st.</t>
  </si>
  <si>
    <t>Jindřich</t>
  </si>
  <si>
    <t>Roubal</t>
  </si>
  <si>
    <t>Habada</t>
  </si>
  <si>
    <t>Josef</t>
  </si>
  <si>
    <t>Pokorný</t>
  </si>
  <si>
    <t>Štoček</t>
  </si>
  <si>
    <t xml:space="preserve">SK Rapid Praha </t>
  </si>
  <si>
    <t>KK Dopravní podniky Praha B</t>
  </si>
  <si>
    <t>Eden 3-4</t>
  </si>
  <si>
    <t>Dopsat na soupisku hráče Tomáš Herman 25193.</t>
  </si>
  <si>
    <t>19:20</t>
  </si>
  <si>
    <t>Chrdle</t>
  </si>
  <si>
    <t>Tožička</t>
  </si>
  <si>
    <t>Šostý</t>
  </si>
  <si>
    <t>Robert</t>
  </si>
  <si>
    <t>Boháč</t>
  </si>
  <si>
    <t>Jaderko</t>
  </si>
  <si>
    <t>Bohumil</t>
  </si>
  <si>
    <t>Dvořák</t>
  </si>
  <si>
    <t>Richard</t>
  </si>
  <si>
    <t>Jitka</t>
  </si>
  <si>
    <t>Sekerák</t>
  </si>
  <si>
    <t>Radostová</t>
  </si>
  <si>
    <t>Pozner</t>
  </si>
  <si>
    <t>Herman</t>
  </si>
  <si>
    <t>Michael</t>
  </si>
  <si>
    <t>František</t>
  </si>
  <si>
    <t>Šepič</t>
  </si>
  <si>
    <t>Brodil</t>
  </si>
  <si>
    <t>SK Meteor Praha D</t>
  </si>
  <si>
    <t>SK Žižkov Praha D</t>
  </si>
  <si>
    <t xml:space="preserve">21.2.2019 </t>
  </si>
  <si>
    <t>12.8.2020</t>
  </si>
  <si>
    <t>Jiřina Mansfeldová</t>
  </si>
  <si>
    <t>Zdeněk Míka</t>
  </si>
  <si>
    <t>Pytlík</t>
  </si>
  <si>
    <t>Petráček</t>
  </si>
  <si>
    <t>Vykouková</t>
  </si>
  <si>
    <t>Míka</t>
  </si>
  <si>
    <t>Jiřina</t>
  </si>
  <si>
    <t>Mansfeldová</t>
  </si>
  <si>
    <t>Novotný</t>
  </si>
  <si>
    <t>Květuše</t>
  </si>
  <si>
    <t>Pytlíková</t>
  </si>
  <si>
    <t>Haken</t>
  </si>
  <si>
    <t>Třešňák</t>
  </si>
  <si>
    <t>Peter</t>
  </si>
  <si>
    <t>Mašek</t>
  </si>
  <si>
    <t>PSK Union Praha C</t>
  </si>
  <si>
    <t>SK Meteor Praha C</t>
  </si>
  <si>
    <t>21.2.2019</t>
  </si>
  <si>
    <t>Meteor</t>
  </si>
  <si>
    <t>Švindlová Stanislava</t>
  </si>
  <si>
    <t>Beranová Jiřina</t>
  </si>
  <si>
    <t>Petr Kšír</t>
  </si>
  <si>
    <t>Milan Perman</t>
  </si>
  <si>
    <t>Bohumír</t>
  </si>
  <si>
    <t>Kovář</t>
  </si>
  <si>
    <t>Musil</t>
  </si>
  <si>
    <t>Kryštof</t>
  </si>
  <si>
    <t>Maňour</t>
  </si>
  <si>
    <t>Zahrádka</t>
  </si>
  <si>
    <t>Pavel</t>
  </si>
  <si>
    <t>Milan</t>
  </si>
  <si>
    <t>Jakl</t>
  </si>
  <si>
    <t>Perman</t>
  </si>
  <si>
    <t>Ondřej</t>
  </si>
  <si>
    <t>Zbyněk</t>
  </si>
  <si>
    <t>Lébl</t>
  </si>
  <si>
    <t>Stanislava</t>
  </si>
  <si>
    <t>Kšír</t>
  </si>
  <si>
    <t>Švindlová</t>
  </si>
  <si>
    <t>Vlastimil</t>
  </si>
  <si>
    <t>Smékal</t>
  </si>
  <si>
    <t>Chlumský</t>
  </si>
  <si>
    <t>TJ Praga Praha B</t>
  </si>
  <si>
    <t>KK Konstruktiva Praha E</t>
  </si>
  <si>
    <t>Braník 5-6</t>
  </si>
  <si>
    <t>21.2.2019 vedoucí družstev</t>
  </si>
  <si>
    <t>6.8.2021</t>
  </si>
  <si>
    <t>21:40</t>
  </si>
  <si>
    <t>vedoucí družstev</t>
  </si>
  <si>
    <t>Málek Miroslav</t>
  </si>
  <si>
    <t>Musil Ladislav</t>
  </si>
  <si>
    <t>Švarc</t>
  </si>
  <si>
    <t>Jícha</t>
  </si>
  <si>
    <t>Čeněk</t>
  </si>
  <si>
    <t>Svozílek</t>
  </si>
  <si>
    <t>Zachař</t>
  </si>
  <si>
    <t>Gabriela</t>
  </si>
  <si>
    <t>Málek</t>
  </si>
  <si>
    <t>Jirásková</t>
  </si>
  <si>
    <t>Petra</t>
  </si>
  <si>
    <t>Eva</t>
  </si>
  <si>
    <t>Švarcová</t>
  </si>
  <si>
    <t>Václavková</t>
  </si>
  <si>
    <t>Emilie</t>
  </si>
  <si>
    <t>Hnátek ml.</t>
  </si>
  <si>
    <t>Somolíková</t>
  </si>
  <si>
    <t>Michálek</t>
  </si>
  <si>
    <t>Kapal</t>
  </si>
  <si>
    <t>KK Dopravní podniky Praha C</t>
  </si>
  <si>
    <t>Slavoj Velké Popovice B</t>
  </si>
  <si>
    <t>Velké Popovice</t>
  </si>
</sst>
</file>

<file path=xl/styles.xml><?xml version="1.0" encoding="utf-8"?>
<styleSheet xmlns="http://schemas.openxmlformats.org/spreadsheetml/2006/main">
  <numFmts count="2">
    <numFmt numFmtId="164" formatCode="0&quot;.&quot;"/>
    <numFmt numFmtId="165" formatCode="00000"/>
  </numFmts>
  <fonts count="16">
    <font>
      <sz val="10"/>
      <color rgb="FF000000"/>
      <name val="Arial CE"/>
    </font>
    <font>
      <sz val="9"/>
      <color rgb="FF000000"/>
      <name val="Arial CE"/>
    </font>
    <font>
      <b/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b/>
      <sz val="10"/>
      <color rgb="FF000000"/>
      <name val="Arial CE"/>
    </font>
    <font>
      <sz val="8"/>
      <color rgb="FF000000"/>
      <name val="Arial CE"/>
    </font>
    <font>
      <sz val="11"/>
      <color rgb="FF000000"/>
      <name val="Arial CE"/>
    </font>
    <font>
      <sz val="14"/>
      <color rgb="FF000000"/>
      <name val="Arial CE"/>
    </font>
    <font>
      <b/>
      <sz val="20"/>
      <color rgb="FF000000"/>
      <name val="Arial CE"/>
    </font>
    <font>
      <b/>
      <sz val="12"/>
      <color rgb="FFFF0000"/>
      <name val="Arial CE"/>
    </font>
    <font>
      <sz val="10"/>
      <color rgb="FF000000"/>
      <name val="Arial CE"/>
    </font>
    <font>
      <b/>
      <sz val="12"/>
      <color rgb="FF00B050"/>
      <name val="Arial CE"/>
    </font>
    <font>
      <sz val="12"/>
      <name val="Arial CE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3" fillId="2" borderId="0"/>
  </cellStyleXfs>
  <cellXfs count="255"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2" fillId="3" borderId="1" xfId="0" applyFont="1" applyFill="1" applyBorder="1" applyAlignment="1" applyProtection="1">
      <alignment horizontal="left" vertical="top" indent="1"/>
      <protection hidden="1"/>
    </xf>
    <xf numFmtId="0" fontId="1" fillId="2" borderId="2" xfId="0" applyFont="1" applyFill="1" applyBorder="1" applyAlignment="1" applyProtection="1">
      <alignment horizontal="center" vertical="top"/>
      <protection hidden="1"/>
    </xf>
    <xf numFmtId="0" fontId="1" fillId="2" borderId="3" xfId="0" applyFont="1" applyFill="1" applyBorder="1" applyAlignment="1" applyProtection="1">
      <alignment horizontal="center" vertical="top"/>
      <protection hidden="1"/>
    </xf>
    <xf numFmtId="0" fontId="1" fillId="2" borderId="4" xfId="0" applyFont="1" applyFill="1" applyBorder="1" applyAlignment="1" applyProtection="1">
      <alignment horizontal="center" vertical="top"/>
      <protection hidden="1"/>
    </xf>
    <xf numFmtId="0" fontId="1" fillId="2" borderId="5" xfId="0" applyFont="1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0" fillId="2" borderId="13" xfId="0" applyFill="1" applyBorder="1" applyAlignment="1" applyProtection="1">
      <alignment horizontal="center" vertical="center"/>
      <protection locked="0"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locked="0"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6" fillId="3" borderId="2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 indent="1"/>
      <protection hidden="1"/>
    </xf>
    <xf numFmtId="0" fontId="1" fillId="2" borderId="29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1" fillId="2" borderId="33" xfId="0" applyFont="1" applyFill="1" applyBorder="1" applyAlignment="1" applyProtection="1">
      <alignment horizontal="left" indent="1"/>
      <protection hidden="1"/>
    </xf>
    <xf numFmtId="0" fontId="0" fillId="2" borderId="34" xfId="0" applyFill="1" applyBorder="1" applyProtection="1"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left" indent="1"/>
      <protection hidden="1"/>
    </xf>
    <xf numFmtId="0" fontId="1" fillId="2" borderId="36" xfId="0" applyFont="1" applyFill="1" applyBorder="1" applyAlignment="1" applyProtection="1">
      <alignment horizontal="left" indent="1"/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38" xfId="0" applyFont="1" applyFill="1" applyBorder="1" applyAlignment="1" applyProtection="1">
      <alignment horizontal="left" indent="1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1" fillId="2" borderId="40" xfId="0" applyFont="1" applyFill="1" applyBorder="1" applyAlignment="1" applyProtection="1">
      <alignment horizontal="left" indent="1"/>
      <protection hidden="1"/>
    </xf>
    <xf numFmtId="0" fontId="1" fillId="2" borderId="41" xfId="0" applyFont="1" applyFill="1" applyBorder="1" applyAlignment="1" applyProtection="1">
      <alignment horizontal="center"/>
      <protection hidden="1"/>
    </xf>
    <xf numFmtId="0" fontId="0" fillId="2" borderId="42" xfId="0" applyFill="1" applyBorder="1" applyAlignment="1" applyProtection="1">
      <alignment horizontal="left" indent="1"/>
      <protection hidden="1"/>
    </xf>
    <xf numFmtId="0" fontId="7" fillId="2" borderId="0" xfId="0" applyFont="1" applyFill="1" applyAlignment="1" applyProtection="1">
      <alignment horizontal="left" indent="1"/>
      <protection hidden="1"/>
    </xf>
    <xf numFmtId="0" fontId="7" fillId="2" borderId="29" xfId="0" applyFont="1" applyFill="1" applyBorder="1" applyAlignment="1" applyProtection="1">
      <alignment horizontal="left" indent="1"/>
      <protection hidden="1"/>
    </xf>
    <xf numFmtId="0" fontId="0" fillId="2" borderId="43" xfId="0" applyFill="1" applyBorder="1" applyAlignment="1" applyProtection="1">
      <alignment horizontal="left" indent="1"/>
      <protection hidden="1"/>
    </xf>
    <xf numFmtId="0" fontId="0" fillId="2" borderId="44" xfId="0" applyFill="1" applyBorder="1" applyAlignment="1" applyProtection="1">
      <alignment horizontal="left" wrapText="1" indent="1"/>
      <protection hidden="1"/>
    </xf>
    <xf numFmtId="0" fontId="0" fillId="2" borderId="45" xfId="0" applyFill="1" applyBorder="1" applyAlignment="1" applyProtection="1">
      <alignment horizontal="left" wrapText="1" indent="1"/>
      <protection hidden="1"/>
    </xf>
    <xf numFmtId="0" fontId="1" fillId="2" borderId="46" xfId="0" applyFont="1" applyFill="1" applyBorder="1" applyProtection="1">
      <protection hidden="1"/>
    </xf>
    <xf numFmtId="0" fontId="1" fillId="2" borderId="46" xfId="0" applyFont="1" applyFill="1" applyBorder="1" applyAlignment="1" applyProtection="1">
      <alignment horizontal="right"/>
      <protection hidden="1"/>
    </xf>
    <xf numFmtId="164" fontId="1" fillId="2" borderId="47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3" xfId="0" applyFont="1" applyFill="1" applyBorder="1" applyAlignment="1" applyProtection="1">
      <alignment horizontal="center" vertical="center"/>
      <protection locked="0" hidden="1"/>
    </xf>
    <xf numFmtId="164" fontId="1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8" fillId="2" borderId="48" xfId="0" applyFont="1" applyFill="1" applyBorder="1" applyAlignment="1" applyProtection="1">
      <alignment horizontal="center" vertical="center"/>
      <protection locked="0"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center" vertical="center"/>
      <protection hidden="1"/>
    </xf>
    <xf numFmtId="0" fontId="0" fillId="2" borderId="0" xfId="1" applyFont="1" applyFill="1"/>
    <xf numFmtId="0" fontId="0" fillId="2" borderId="0" xfId="1" applyFont="1" applyFill="1" applyProtection="1">
      <protection hidden="1"/>
    </xf>
    <xf numFmtId="0" fontId="1" fillId="2" borderId="46" xfId="1" applyFont="1" applyFill="1" applyBorder="1" applyAlignment="1" applyProtection="1">
      <alignment horizontal="right"/>
      <protection hidden="1"/>
    </xf>
    <xf numFmtId="0" fontId="1" fillId="2" borderId="46" xfId="1" applyFont="1" applyFill="1" applyBorder="1" applyProtection="1">
      <protection hidden="1"/>
    </xf>
    <xf numFmtId="0" fontId="0" fillId="2" borderId="45" xfId="1" applyFont="1" applyFill="1" applyBorder="1" applyAlignment="1" applyProtection="1">
      <alignment horizontal="left" wrapText="1" indent="1"/>
      <protection hidden="1"/>
    </xf>
    <xf numFmtId="0" fontId="0" fillId="2" borderId="44" xfId="1" applyFont="1" applyFill="1" applyBorder="1" applyAlignment="1" applyProtection="1">
      <alignment horizontal="left" wrapText="1" indent="1"/>
      <protection hidden="1"/>
    </xf>
    <xf numFmtId="0" fontId="0" fillId="2" borderId="43" xfId="1" applyFont="1" applyFill="1" applyBorder="1" applyAlignment="1" applyProtection="1">
      <alignment horizontal="left" indent="1"/>
      <protection hidden="1"/>
    </xf>
    <xf numFmtId="0" fontId="8" fillId="2" borderId="48" xfId="1" applyFont="1" applyFill="1" applyBorder="1" applyAlignment="1" applyProtection="1">
      <alignment horizontal="center" vertical="center"/>
      <protection locked="0" hidden="1"/>
    </xf>
    <xf numFmtId="0" fontId="8" fillId="2" borderId="13" xfId="1" applyFont="1" applyFill="1" applyBorder="1" applyAlignment="1" applyProtection="1">
      <alignment horizontal="center" vertical="center"/>
      <protection locked="0" hidden="1"/>
    </xf>
    <xf numFmtId="164" fontId="1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" fillId="2" borderId="0" xfId="1" applyFont="1" applyFill="1" applyAlignment="1" applyProtection="1">
      <alignment horizontal="left" indent="1"/>
      <protection hidden="1"/>
    </xf>
    <xf numFmtId="164" fontId="1" fillId="2" borderId="47" xfId="1" applyNumberFormat="1" applyFont="1" applyFill="1" applyBorder="1" applyAlignment="1" applyProtection="1">
      <alignment horizontal="center" vertical="center"/>
      <protection locked="0" hidden="1"/>
    </xf>
    <xf numFmtId="0" fontId="1" fillId="2" borderId="41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left" indent="1"/>
      <protection hidden="1"/>
    </xf>
    <xf numFmtId="0" fontId="1" fillId="2" borderId="33" xfId="1" applyFont="1" applyFill="1" applyBorder="1" applyAlignment="1" applyProtection="1">
      <alignment horizontal="left" indent="1"/>
      <protection hidden="1"/>
    </xf>
    <xf numFmtId="0" fontId="1" fillId="2" borderId="35" xfId="1" applyFont="1" applyFill="1" applyBorder="1" applyAlignment="1" applyProtection="1">
      <alignment horizontal="center"/>
      <protection hidden="1"/>
    </xf>
    <xf numFmtId="0" fontId="0" fillId="2" borderId="34" xfId="1" applyFont="1" applyFill="1" applyBorder="1" applyProtection="1">
      <protection hidden="1"/>
    </xf>
    <xf numFmtId="0" fontId="1" fillId="2" borderId="39" xfId="1" applyFont="1" applyFill="1" applyBorder="1" applyAlignment="1" applyProtection="1">
      <alignment horizontal="center"/>
      <protection hidden="1"/>
    </xf>
    <xf numFmtId="0" fontId="1" fillId="2" borderId="37" xfId="1" applyFont="1" applyFill="1" applyBorder="1" applyAlignment="1" applyProtection="1">
      <alignment horizontal="center"/>
      <protection hidden="1"/>
    </xf>
    <xf numFmtId="0" fontId="1" fillId="2" borderId="40" xfId="1" applyFont="1" applyFill="1" applyBorder="1" applyAlignment="1" applyProtection="1">
      <alignment horizontal="left" indent="1"/>
      <protection hidden="1"/>
    </xf>
    <xf numFmtId="0" fontId="1" fillId="2" borderId="31" xfId="1" applyFont="1" applyFill="1" applyBorder="1" applyAlignment="1" applyProtection="1">
      <alignment horizontal="left" indent="1"/>
      <protection hidden="1"/>
    </xf>
    <xf numFmtId="0" fontId="0" fillId="2" borderId="42" xfId="1" applyFont="1" applyFill="1" applyBorder="1" applyAlignment="1" applyProtection="1">
      <alignment horizontal="left" indent="1"/>
      <protection hidden="1"/>
    </xf>
    <xf numFmtId="0" fontId="1" fillId="2" borderId="32" xfId="1" applyFont="1" applyFill="1" applyBorder="1" applyAlignment="1" applyProtection="1">
      <alignment horizontal="left" indent="1"/>
      <protection hidden="1"/>
    </xf>
    <xf numFmtId="0" fontId="1" fillId="2" borderId="38" xfId="1" applyFont="1" applyFill="1" applyBorder="1" applyAlignment="1" applyProtection="1">
      <alignment horizontal="left" indent="1"/>
      <protection hidden="1"/>
    </xf>
    <xf numFmtId="0" fontId="1" fillId="2" borderId="36" xfId="1" applyFont="1" applyFill="1" applyBorder="1" applyAlignment="1" applyProtection="1">
      <alignment horizontal="left" indent="1"/>
      <protection hidden="1"/>
    </xf>
    <xf numFmtId="0" fontId="1" fillId="2" borderId="30" xfId="1" applyFont="1" applyFill="1" applyBorder="1" applyAlignment="1" applyProtection="1">
      <alignment horizontal="left" indent="1"/>
      <protection hidden="1"/>
    </xf>
    <xf numFmtId="0" fontId="7" fillId="2" borderId="0" xfId="1" applyFont="1" applyFill="1" applyAlignment="1" applyProtection="1">
      <alignment horizontal="left" indent="1"/>
      <protection hidden="1"/>
    </xf>
    <xf numFmtId="0" fontId="7" fillId="2" borderId="29" xfId="1" applyFont="1" applyFill="1" applyBorder="1" applyAlignment="1" applyProtection="1">
      <alignment horizontal="left" indent="1"/>
      <protection hidden="1"/>
    </xf>
    <xf numFmtId="0" fontId="1" fillId="2" borderId="29" xfId="1" applyFont="1" applyFill="1" applyBorder="1" applyAlignment="1" applyProtection="1">
      <alignment horizontal="left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5" fillId="2" borderId="0" xfId="1" applyFont="1" applyFill="1" applyProtection="1">
      <protection hidden="1"/>
    </xf>
    <xf numFmtId="0" fontId="1" fillId="2" borderId="0" xfId="1" applyFont="1" applyFill="1" applyAlignment="1" applyProtection="1">
      <alignment horizontal="right" indent="1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6" fillId="3" borderId="28" xfId="1" applyFont="1" applyFill="1" applyBorder="1" applyAlignment="1" applyProtection="1">
      <alignment horizontal="center" vertical="center"/>
      <protection hidden="1"/>
    </xf>
    <xf numFmtId="0" fontId="5" fillId="2" borderId="28" xfId="1" applyFont="1" applyFill="1" applyBorder="1" applyAlignment="1" applyProtection="1">
      <alignment horizontal="center" vertical="center"/>
      <protection hidden="1"/>
    </xf>
    <xf numFmtId="0" fontId="4" fillId="2" borderId="28" xfId="1" applyFont="1" applyFill="1" applyBorder="1" applyAlignment="1" applyProtection="1">
      <alignment horizontal="center" vertical="center"/>
      <protection hidden="1"/>
    </xf>
    <xf numFmtId="0" fontId="4" fillId="2" borderId="27" xfId="1" applyFont="1" applyFill="1" applyBorder="1" applyAlignment="1" applyProtection="1">
      <alignment horizontal="center" vertical="center"/>
      <protection hidden="1"/>
    </xf>
    <xf numFmtId="0" fontId="4" fillId="2" borderId="26" xfId="1" applyFont="1" applyFill="1" applyBorder="1" applyAlignment="1" applyProtection="1">
      <alignment horizontal="center" vertical="center"/>
      <protection hidden="1"/>
    </xf>
    <xf numFmtId="0" fontId="4" fillId="2" borderId="25" xfId="1" applyFont="1" applyFill="1" applyBorder="1" applyAlignment="1" applyProtection="1">
      <alignment horizontal="center" vertical="center"/>
      <protection hidden="1"/>
    </xf>
    <xf numFmtId="0" fontId="2" fillId="2" borderId="24" xfId="1" applyFont="1" applyFill="1" applyBorder="1" applyAlignment="1" applyProtection="1">
      <alignment horizontal="right" vertical="center"/>
      <protection hidden="1"/>
    </xf>
    <xf numFmtId="0" fontId="0" fillId="2" borderId="23" xfId="1" applyFont="1" applyFill="1" applyBorder="1" applyAlignment="1" applyProtection="1">
      <alignment vertical="center"/>
      <protection hidden="1"/>
    </xf>
    <xf numFmtId="0" fontId="0" fillId="2" borderId="1" xfId="1" applyFont="1" applyFill="1" applyBorder="1" applyAlignment="1" applyProtection="1">
      <alignment vertical="center"/>
      <protection hidden="1"/>
    </xf>
    <xf numFmtId="0" fontId="4" fillId="2" borderId="20" xfId="1" applyFont="1" applyFill="1" applyBorder="1" applyAlignment="1" applyProtection="1">
      <alignment horizontal="center" vertical="center"/>
      <protection hidden="1"/>
    </xf>
    <xf numFmtId="0" fontId="4" fillId="2" borderId="22" xfId="1" applyFont="1" applyFill="1" applyBorder="1" applyAlignment="1" applyProtection="1">
      <alignment horizontal="center" vertical="center"/>
      <protection hidden="1"/>
    </xf>
    <xf numFmtId="0" fontId="4" fillId="2" borderId="21" xfId="1" applyFont="1" applyFill="1" applyBorder="1" applyAlignment="1" applyProtection="1">
      <alignment horizontal="center" vertical="center"/>
      <protection hidden="1"/>
    </xf>
    <xf numFmtId="0" fontId="1" fillId="2" borderId="19" xfId="1" applyFont="1" applyFill="1" applyBorder="1" applyAlignment="1" applyProtection="1">
      <alignment horizontal="center" vertical="center"/>
      <protection hidden="1"/>
    </xf>
    <xf numFmtId="0" fontId="0" fillId="2" borderId="15" xfId="1" applyFont="1" applyFill="1" applyBorder="1" applyAlignment="1" applyProtection="1">
      <alignment horizontal="center" vertical="center"/>
      <protection hidden="1"/>
    </xf>
    <xf numFmtId="0" fontId="0" fillId="2" borderId="18" xfId="1" applyFont="1" applyFill="1" applyBorder="1" applyAlignment="1" applyProtection="1">
      <alignment horizontal="center" vertical="center"/>
      <protection hidden="1"/>
    </xf>
    <xf numFmtId="0" fontId="0" fillId="2" borderId="17" xfId="1" applyFont="1" applyFill="1" applyBorder="1" applyAlignment="1" applyProtection="1">
      <alignment horizontal="center" vertical="center"/>
      <protection locked="0" hidden="1"/>
    </xf>
    <xf numFmtId="0" fontId="0" fillId="2" borderId="16" xfId="1" applyFont="1" applyFill="1" applyBorder="1" applyAlignment="1" applyProtection="1">
      <alignment horizontal="center" vertical="center"/>
      <protection locked="0" hidden="1"/>
    </xf>
    <xf numFmtId="0" fontId="1" fillId="2" borderId="15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0" fillId="2" borderId="11" xfId="1" applyFont="1" applyFill="1" applyBorder="1" applyAlignment="1" applyProtection="1">
      <alignment horizontal="center" vertical="center"/>
      <protection hidden="1"/>
    </xf>
    <xf numFmtId="0" fontId="0" fillId="2" borderId="14" xfId="1" applyFont="1" applyFill="1" applyBorder="1" applyAlignment="1" applyProtection="1">
      <alignment horizontal="center" vertical="center"/>
      <protection hidden="1"/>
    </xf>
    <xf numFmtId="0" fontId="0" fillId="2" borderId="13" xfId="1" applyFont="1" applyFill="1" applyBorder="1" applyAlignment="1" applyProtection="1">
      <alignment horizontal="center" vertical="center"/>
      <protection locked="0" hidden="1"/>
    </xf>
    <xf numFmtId="0" fontId="0" fillId="2" borderId="12" xfId="1" applyFont="1" applyFill="1" applyBorder="1" applyAlignment="1" applyProtection="1">
      <alignment horizontal="center" vertical="center"/>
      <protection locked="0" hidden="1"/>
    </xf>
    <xf numFmtId="0" fontId="1" fillId="2" borderId="11" xfId="1" applyFont="1" applyFill="1" applyBorder="1" applyAlignment="1" applyProtection="1">
      <alignment horizontal="center" vertical="center"/>
      <protection hidden="1"/>
    </xf>
    <xf numFmtId="0" fontId="0" fillId="2" borderId="7" xfId="1" applyFont="1" applyFill="1" applyBorder="1" applyAlignment="1" applyProtection="1">
      <alignment horizontal="center" vertical="center"/>
      <protection hidden="1"/>
    </xf>
    <xf numFmtId="0" fontId="0" fillId="2" borderId="10" xfId="1" applyFont="1" applyFill="1" applyBorder="1" applyAlignment="1" applyProtection="1">
      <alignment horizontal="center" vertical="center"/>
      <protection hidden="1"/>
    </xf>
    <xf numFmtId="0" fontId="0" fillId="2" borderId="9" xfId="1" applyFont="1" applyFill="1" applyBorder="1" applyAlignment="1" applyProtection="1">
      <alignment horizontal="center" vertical="center"/>
      <protection locked="0" hidden="1"/>
    </xf>
    <xf numFmtId="0" fontId="0" fillId="2" borderId="8" xfId="1" applyFont="1" applyFill="1" applyBorder="1" applyAlignment="1" applyProtection="1">
      <alignment horizontal="center" vertical="center"/>
      <protection locked="0" hidden="1"/>
    </xf>
    <xf numFmtId="0" fontId="1" fillId="2" borderId="7" xfId="1" applyFont="1" applyFill="1" applyBorder="1" applyAlignment="1" applyProtection="1">
      <alignment horizontal="center" vertical="center"/>
      <protection hidden="1"/>
    </xf>
    <xf numFmtId="0" fontId="12" fillId="2" borderId="20" xfId="1" applyFont="1" applyFill="1" applyBorder="1" applyAlignment="1" applyProtection="1">
      <alignment horizontal="center" vertical="center"/>
      <protection hidden="1"/>
    </xf>
    <xf numFmtId="0" fontId="1" fillId="2" borderId="6" xfId="1" applyFont="1" applyFill="1" applyBorder="1" applyAlignment="1" applyProtection="1">
      <alignment horizontal="center" vertical="top"/>
      <protection hidden="1"/>
    </xf>
    <xf numFmtId="0" fontId="1" fillId="2" borderId="5" xfId="1" applyFont="1" applyFill="1" applyBorder="1" applyAlignment="1" applyProtection="1">
      <alignment horizontal="center" vertical="top"/>
      <protection hidden="1"/>
    </xf>
    <xf numFmtId="0" fontId="1" fillId="2" borderId="4" xfId="1" applyFont="1" applyFill="1" applyBorder="1" applyAlignment="1" applyProtection="1">
      <alignment horizontal="center" vertical="top"/>
      <protection hidden="1"/>
    </xf>
    <xf numFmtId="0" fontId="1" fillId="2" borderId="3" xfId="1" applyFont="1" applyFill="1" applyBorder="1" applyAlignment="1" applyProtection="1">
      <alignment horizontal="center" vertical="top"/>
      <protection hidden="1"/>
    </xf>
    <xf numFmtId="0" fontId="1" fillId="2" borderId="2" xfId="1" applyFont="1" applyFill="1" applyBorder="1" applyAlignment="1" applyProtection="1">
      <alignment horizontal="center" vertical="top"/>
      <protection hidden="1"/>
    </xf>
    <xf numFmtId="0" fontId="2" fillId="3" borderId="1" xfId="1" applyFont="1" applyFill="1" applyBorder="1" applyAlignment="1" applyProtection="1">
      <alignment horizontal="left" vertical="top" indent="1"/>
      <protection hidden="1"/>
    </xf>
    <xf numFmtId="0" fontId="14" fillId="2" borderId="22" xfId="1" applyFont="1" applyFill="1" applyBorder="1" applyAlignment="1" applyProtection="1">
      <alignment horizontal="center" vertical="center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2" fillId="2" borderId="21" xfId="1" applyFont="1" applyFill="1" applyBorder="1" applyAlignment="1" applyProtection="1">
      <alignment horizontal="center" vertical="center"/>
      <protection hidden="1"/>
    </xf>
    <xf numFmtId="0" fontId="5" fillId="2" borderId="57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  <xf numFmtId="0" fontId="3" fillId="2" borderId="51" xfId="0" applyFont="1" applyFill="1" applyBorder="1" applyAlignment="1" applyProtection="1">
      <alignment horizontal="left" vertical="top" indent="1"/>
      <protection locked="0" hidden="1"/>
    </xf>
    <xf numFmtId="0" fontId="3" fillId="2" borderId="52" xfId="0" applyFont="1" applyFill="1" applyBorder="1" applyAlignment="1" applyProtection="1">
      <alignment horizontal="left" vertical="top" indent="1"/>
      <protection locked="0" hidden="1"/>
    </xf>
    <xf numFmtId="0" fontId="3" fillId="2" borderId="53" xfId="0" applyFont="1" applyFill="1" applyBorder="1" applyAlignment="1" applyProtection="1">
      <alignment horizontal="left" vertical="top" indent="1"/>
      <protection locked="0" hidden="1"/>
    </xf>
    <xf numFmtId="0" fontId="3" fillId="2" borderId="54" xfId="0" applyFont="1" applyFill="1" applyBorder="1" applyAlignment="1" applyProtection="1">
      <alignment horizontal="left" vertical="top" indent="1"/>
      <protection locked="0" hidden="1"/>
    </xf>
    <xf numFmtId="0" fontId="3" fillId="2" borderId="49" xfId="0" applyFont="1" applyFill="1" applyBorder="1" applyAlignment="1" applyProtection="1">
      <alignment horizontal="left" vertical="center" indent="1"/>
      <protection locked="0" hidden="1"/>
    </xf>
    <xf numFmtId="0" fontId="3" fillId="2" borderId="50" xfId="0" applyFont="1" applyFill="1" applyBorder="1" applyAlignment="1" applyProtection="1">
      <alignment horizontal="left" vertical="center" indent="1"/>
      <protection locked="0" hidden="1"/>
    </xf>
    <xf numFmtId="0" fontId="3" fillId="2" borderId="51" xfId="0" applyFont="1" applyFill="1" applyBorder="1" applyAlignment="1" applyProtection="1">
      <alignment horizontal="left" vertical="center" indent="1"/>
      <protection locked="0" hidden="1"/>
    </xf>
    <xf numFmtId="0" fontId="3" fillId="2" borderId="52" xfId="0" applyFont="1" applyFill="1" applyBorder="1" applyAlignment="1" applyProtection="1">
      <alignment horizontal="left" vertical="center" indent="1"/>
      <protection locked="0" hidden="1"/>
    </xf>
    <xf numFmtId="165" fontId="9" fillId="2" borderId="55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0" applyNumberFormat="1" applyFill="1" applyBorder="1" applyAlignment="1" applyProtection="1">
      <alignment horizontal="left" vertical="center" indent="1"/>
      <protection locked="0" hidden="1"/>
    </xf>
    <xf numFmtId="0" fontId="1" fillId="2" borderId="63" xfId="0" applyFont="1" applyFill="1" applyBorder="1" applyAlignment="1" applyProtection="1">
      <alignment horizontal="center"/>
      <protection hidden="1"/>
    </xf>
    <xf numFmtId="0" fontId="1" fillId="2" borderId="64" xfId="0" applyFont="1" applyFill="1" applyBorder="1" applyAlignment="1" applyProtection="1">
      <alignment horizontal="center"/>
      <protection hidden="1"/>
    </xf>
    <xf numFmtId="0" fontId="1" fillId="2" borderId="65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4" xfId="0" applyFont="1" applyFill="1" applyBorder="1" applyAlignment="1" applyProtection="1">
      <alignment horizontal="left" vertical="center" indent="1"/>
      <protection locked="0" hidden="1"/>
    </xf>
    <xf numFmtId="0" fontId="1" fillId="2" borderId="59" xfId="0" applyFont="1" applyFill="1" applyBorder="1" applyAlignment="1" applyProtection="1">
      <alignment horizontal="center"/>
      <protection hidden="1"/>
    </xf>
    <xf numFmtId="0" fontId="1" fillId="2" borderId="60" xfId="0" applyFont="1" applyFill="1" applyBorder="1" applyAlignment="1" applyProtection="1">
      <alignment horizontal="center"/>
      <protection hidden="1"/>
    </xf>
    <xf numFmtId="0" fontId="1" fillId="2" borderId="57" xfId="0" applyFont="1" applyFill="1" applyBorder="1" applyAlignment="1" applyProtection="1">
      <alignment horizontal="center" vertical="center" wrapText="1"/>
      <protection hidden="1"/>
    </xf>
    <xf numFmtId="0" fontId="1" fillId="2" borderId="58" xfId="0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left" indent="1"/>
      <protection hidden="1"/>
    </xf>
    <xf numFmtId="0" fontId="0" fillId="2" borderId="50" xfId="0" applyFill="1" applyBorder="1" applyAlignment="1" applyProtection="1">
      <alignment horizontal="left" indent="1"/>
      <protection hidden="1"/>
    </xf>
    <xf numFmtId="0" fontId="1" fillId="2" borderId="61" xfId="0" applyFont="1" applyFill="1" applyBorder="1" applyAlignment="1" applyProtection="1">
      <alignment horizontal="left" indent="1"/>
      <protection hidden="1"/>
    </xf>
    <xf numFmtId="0" fontId="0" fillId="2" borderId="62" xfId="0" applyFill="1" applyBorder="1" applyAlignment="1" applyProtection="1">
      <alignment horizontal="left" indent="1"/>
      <protection hidden="1"/>
    </xf>
    <xf numFmtId="0" fontId="3" fillId="2" borderId="66" xfId="0" applyFont="1" applyFill="1" applyBorder="1" applyAlignment="1" applyProtection="1">
      <alignment horizontal="left" indent="1"/>
      <protection locked="0" hidden="1"/>
    </xf>
    <xf numFmtId="0" fontId="1" fillId="2" borderId="0" xfId="0" applyFont="1" applyFill="1" applyAlignment="1" applyProtection="1">
      <alignment horizontal="right"/>
      <protection hidden="1"/>
    </xf>
    <xf numFmtId="14" fontId="3" fillId="2" borderId="66" xfId="0" applyNumberFormat="1" applyFont="1" applyFill="1" applyBorder="1" applyAlignment="1" applyProtection="1">
      <alignment horizontal="center"/>
      <protection locked="0" hidden="1"/>
    </xf>
    <xf numFmtId="0" fontId="3" fillId="2" borderId="66" xfId="0" applyFont="1" applyFill="1" applyBorder="1" applyAlignment="1" applyProtection="1">
      <alignment horizontal="center"/>
      <protection locked="0"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2" borderId="67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0" fillId="2" borderId="70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indent="1"/>
      <protection hidden="1"/>
    </xf>
    <xf numFmtId="0" fontId="0" fillId="2" borderId="71" xfId="0" applyFill="1" applyBorder="1" applyAlignment="1" applyProtection="1">
      <alignment horizontal="left" indent="1"/>
      <protection hidden="1"/>
    </xf>
    <xf numFmtId="0" fontId="9" fillId="2" borderId="66" xfId="0" applyFont="1" applyFill="1" applyBorder="1" applyProtection="1">
      <protection locked="0" hidden="1"/>
    </xf>
    <xf numFmtId="0" fontId="1" fillId="2" borderId="43" xfId="0" applyFont="1" applyFill="1" applyBorder="1" applyAlignment="1" applyProtection="1">
      <alignment horizontal="left" vertical="top" wrapText="1" indent="1"/>
      <protection locked="0" hidden="1"/>
    </xf>
    <xf numFmtId="0" fontId="1" fillId="2" borderId="44" xfId="0" applyFont="1" applyFill="1" applyBorder="1" applyAlignment="1" applyProtection="1">
      <alignment horizontal="left" vertical="top" wrapText="1" indent="1"/>
      <protection locked="0" hidden="1"/>
    </xf>
    <xf numFmtId="0" fontId="1" fillId="2" borderId="45" xfId="0" applyFont="1" applyFill="1" applyBorder="1" applyAlignment="1" applyProtection="1">
      <alignment horizontal="left" vertical="top" wrapText="1" indent="1"/>
      <protection locked="0" hidden="1"/>
    </xf>
    <xf numFmtId="0" fontId="9" fillId="2" borderId="66" xfId="0" applyFont="1" applyFill="1" applyBorder="1" applyAlignment="1" applyProtection="1">
      <alignment horizontal="center"/>
      <protection locked="0" hidden="1"/>
    </xf>
    <xf numFmtId="0" fontId="9" fillId="2" borderId="68" xfId="0" applyFont="1" applyFill="1" applyBorder="1" applyAlignment="1" applyProtection="1">
      <alignment horizontal="center"/>
      <protection locked="0" hidden="1"/>
    </xf>
    <xf numFmtId="0" fontId="0" fillId="2" borderId="66" xfId="0" applyFill="1" applyBorder="1" applyProtection="1">
      <protection locked="0" hidden="1"/>
    </xf>
    <xf numFmtId="0" fontId="0" fillId="2" borderId="68" xfId="0" applyFill="1" applyBorder="1" applyProtection="1">
      <protection locked="0" hidden="1"/>
    </xf>
    <xf numFmtId="0" fontId="9" fillId="2" borderId="66" xfId="0" applyFont="1" applyFill="1" applyBorder="1" applyAlignment="1" applyProtection="1">
      <alignment horizontal="left" indent="1"/>
      <protection locked="0" hidden="1"/>
    </xf>
    <xf numFmtId="0" fontId="0" fillId="2" borderId="69" xfId="0" applyFill="1" applyBorder="1" applyAlignment="1" applyProtection="1">
      <alignment horizontal="left" indent="1"/>
      <protection locked="0" hidden="1"/>
    </xf>
    <xf numFmtId="0" fontId="1" fillId="2" borderId="72" xfId="0" applyFont="1" applyFill="1" applyBorder="1" applyAlignment="1" applyProtection="1">
      <alignment horizontal="left" vertical="center"/>
      <protection locked="0" hidden="1"/>
    </xf>
    <xf numFmtId="0" fontId="1" fillId="2" borderId="73" xfId="0" applyFont="1" applyFill="1" applyBorder="1" applyAlignment="1" applyProtection="1">
      <alignment horizontal="left" vertical="center"/>
      <protection locked="0" hidden="1"/>
    </xf>
    <xf numFmtId="0" fontId="1" fillId="2" borderId="74" xfId="0" applyFont="1" applyFill="1" applyBorder="1" applyAlignment="1" applyProtection="1">
      <alignment horizontal="left" vertical="center"/>
      <protection locked="0" hidden="1"/>
    </xf>
    <xf numFmtId="0" fontId="5" fillId="2" borderId="57" xfId="1" applyFont="1" applyFill="1" applyBorder="1" applyAlignment="1" applyProtection="1">
      <alignment horizontal="center" vertical="center"/>
      <protection hidden="1"/>
    </xf>
    <xf numFmtId="0" fontId="5" fillId="2" borderId="58" xfId="1" applyFont="1" applyFill="1" applyBorder="1" applyAlignment="1" applyProtection="1">
      <alignment horizontal="center" vertical="center"/>
      <protection hidden="1"/>
    </xf>
    <xf numFmtId="0" fontId="3" fillId="2" borderId="49" xfId="1" applyFont="1" applyFill="1" applyBorder="1" applyAlignment="1" applyProtection="1">
      <alignment horizontal="left" vertical="center" indent="1"/>
      <protection locked="0" hidden="1"/>
    </xf>
    <xf numFmtId="0" fontId="3" fillId="2" borderId="50" xfId="1" applyFont="1" applyFill="1" applyBorder="1" applyAlignment="1" applyProtection="1">
      <alignment horizontal="left" vertical="center" indent="1"/>
      <protection locked="0" hidden="1"/>
    </xf>
    <xf numFmtId="0" fontId="3" fillId="2" borderId="51" xfId="1" applyFont="1" applyFill="1" applyBorder="1" applyAlignment="1" applyProtection="1">
      <alignment horizontal="left" vertical="center" indent="1"/>
      <protection locked="0" hidden="1"/>
    </xf>
    <xf numFmtId="0" fontId="3" fillId="2" borderId="52" xfId="1" applyFont="1" applyFill="1" applyBorder="1" applyAlignment="1" applyProtection="1">
      <alignment horizontal="left" vertical="center" indent="1"/>
      <protection locked="0" hidden="1"/>
    </xf>
    <xf numFmtId="0" fontId="3" fillId="2" borderId="51" xfId="1" applyFont="1" applyFill="1" applyBorder="1" applyAlignment="1" applyProtection="1">
      <alignment horizontal="left" vertical="top" indent="1"/>
      <protection locked="0" hidden="1"/>
    </xf>
    <xf numFmtId="0" fontId="3" fillId="2" borderId="52" xfId="1" applyFont="1" applyFill="1" applyBorder="1" applyAlignment="1" applyProtection="1">
      <alignment horizontal="left" vertical="top" indent="1"/>
      <protection locked="0" hidden="1"/>
    </xf>
    <xf numFmtId="0" fontId="3" fillId="2" borderId="53" xfId="1" applyFont="1" applyFill="1" applyBorder="1" applyAlignment="1" applyProtection="1">
      <alignment horizontal="left" vertical="top" indent="1"/>
      <protection locked="0" hidden="1"/>
    </xf>
    <xf numFmtId="0" fontId="3" fillId="2" borderId="54" xfId="1" applyFont="1" applyFill="1" applyBorder="1" applyAlignment="1" applyProtection="1">
      <alignment horizontal="left" vertical="top" indent="1"/>
      <protection locked="0" hidden="1"/>
    </xf>
    <xf numFmtId="165" fontId="9" fillId="2" borderId="55" xfId="1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1" applyNumberFormat="1" applyFont="1" applyFill="1" applyBorder="1" applyAlignment="1" applyProtection="1">
      <alignment horizontal="left" vertical="center" indent="1"/>
      <protection locked="0" hidden="1"/>
    </xf>
    <xf numFmtId="0" fontId="1" fillId="2" borderId="59" xfId="1" applyFont="1" applyFill="1" applyBorder="1" applyAlignment="1" applyProtection="1">
      <alignment horizontal="center"/>
      <protection hidden="1"/>
    </xf>
    <xf numFmtId="0" fontId="1" fillId="2" borderId="60" xfId="1" applyFont="1" applyFill="1" applyBorder="1" applyAlignment="1" applyProtection="1">
      <alignment horizontal="center"/>
      <protection hidden="1"/>
    </xf>
    <xf numFmtId="0" fontId="1" fillId="2" borderId="57" xfId="1" applyFont="1" applyFill="1" applyBorder="1" applyAlignment="1" applyProtection="1">
      <alignment horizontal="center" vertical="center" wrapText="1"/>
      <protection hidden="1"/>
    </xf>
    <xf numFmtId="0" fontId="1" fillId="2" borderId="58" xfId="1" applyFont="1" applyFill="1" applyBorder="1" applyAlignment="1" applyProtection="1">
      <alignment horizontal="center" vertical="center" wrapText="1"/>
      <protection hidden="1"/>
    </xf>
    <xf numFmtId="0" fontId="1" fillId="2" borderId="49" xfId="1" applyFont="1" applyFill="1" applyBorder="1" applyAlignment="1" applyProtection="1">
      <alignment horizontal="left" indent="1"/>
      <protection hidden="1"/>
    </xf>
    <xf numFmtId="0" fontId="0" fillId="2" borderId="50" xfId="1" applyFont="1" applyFill="1" applyBorder="1" applyAlignment="1" applyProtection="1">
      <alignment horizontal="left" indent="1"/>
      <protection hidden="1"/>
    </xf>
    <xf numFmtId="0" fontId="1" fillId="2" borderId="61" xfId="1" applyFont="1" applyFill="1" applyBorder="1" applyAlignment="1" applyProtection="1">
      <alignment horizontal="left" indent="1"/>
      <protection hidden="1"/>
    </xf>
    <xf numFmtId="0" fontId="0" fillId="2" borderId="62" xfId="1" applyFont="1" applyFill="1" applyBorder="1" applyAlignment="1" applyProtection="1">
      <alignment horizontal="left" indent="1"/>
      <protection hidden="1"/>
    </xf>
    <xf numFmtId="0" fontId="1" fillId="2" borderId="63" xfId="1" applyFont="1" applyFill="1" applyBorder="1" applyAlignment="1" applyProtection="1">
      <alignment horizontal="center"/>
      <protection hidden="1"/>
    </xf>
    <xf numFmtId="0" fontId="1" fillId="2" borderId="64" xfId="1" applyFont="1" applyFill="1" applyBorder="1" applyAlignment="1" applyProtection="1">
      <alignment horizontal="center"/>
      <protection hidden="1"/>
    </xf>
    <xf numFmtId="0" fontId="1" fillId="2" borderId="65" xfId="1" applyFont="1" applyFill="1" applyBorder="1" applyAlignment="1" applyProtection="1">
      <alignment horizontal="center"/>
      <protection hidden="1"/>
    </xf>
    <xf numFmtId="0" fontId="6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4" xfId="1" applyFont="1" applyFill="1" applyBorder="1" applyAlignment="1" applyProtection="1">
      <alignment horizontal="left" vertical="center" indent="1"/>
      <protection locked="0" hidden="1"/>
    </xf>
    <xf numFmtId="0" fontId="3" fillId="2" borderId="66" xfId="1" applyFont="1" applyFill="1" applyBorder="1" applyAlignment="1" applyProtection="1">
      <alignment horizontal="left" indent="1"/>
      <protection locked="0" hidden="1"/>
    </xf>
    <xf numFmtId="0" fontId="1" fillId="2" borderId="0" xfId="1" applyFont="1" applyFill="1" applyAlignment="1" applyProtection="1">
      <alignment horizontal="right"/>
      <protection hidden="1"/>
    </xf>
    <xf numFmtId="14" fontId="3" fillId="2" borderId="66" xfId="1" applyNumberFormat="1" applyFont="1" applyFill="1" applyBorder="1" applyAlignment="1" applyProtection="1">
      <alignment horizontal="center"/>
      <protection locked="0" hidden="1"/>
    </xf>
    <xf numFmtId="0" fontId="3" fillId="2" borderId="66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Alignment="1" applyProtection="1">
      <alignment vertical="center" wrapText="1"/>
      <protection hidden="1"/>
    </xf>
    <xf numFmtId="0" fontId="7" fillId="2" borderId="67" xfId="1" applyFont="1" applyFill="1" applyBorder="1" applyAlignment="1" applyProtection="1">
      <alignment vertical="center" wrapText="1"/>
      <protection hidden="1"/>
    </xf>
    <xf numFmtId="0" fontId="11" fillId="2" borderId="0" xfId="1" applyFont="1" applyFill="1" applyAlignment="1" applyProtection="1">
      <alignment horizontal="center"/>
      <protection hidden="1"/>
    </xf>
    <xf numFmtId="0" fontId="2" fillId="2" borderId="28" xfId="1" applyFont="1" applyFill="1" applyBorder="1" applyAlignment="1" applyProtection="1">
      <alignment horizontal="center" vertical="center"/>
      <protection hidden="1"/>
    </xf>
    <xf numFmtId="0" fontId="9" fillId="2" borderId="66" xfId="1" applyFont="1" applyFill="1" applyBorder="1" applyAlignment="1" applyProtection="1">
      <alignment horizontal="left" indent="1"/>
      <protection locked="0" hidden="1"/>
    </xf>
    <xf numFmtId="0" fontId="0" fillId="2" borderId="70" xfId="1" applyFont="1" applyFill="1" applyBorder="1" applyAlignment="1" applyProtection="1">
      <alignment horizontal="left" indent="1"/>
      <protection hidden="1"/>
    </xf>
    <xf numFmtId="0" fontId="0" fillId="2" borderId="46" xfId="1" applyFont="1" applyFill="1" applyBorder="1" applyAlignment="1" applyProtection="1">
      <alignment horizontal="left" indent="1"/>
      <protection hidden="1"/>
    </xf>
    <xf numFmtId="0" fontId="0" fillId="2" borderId="71" xfId="1" applyFont="1" applyFill="1" applyBorder="1" applyAlignment="1" applyProtection="1">
      <alignment horizontal="left" indent="1"/>
      <protection hidden="1"/>
    </xf>
    <xf numFmtId="0" fontId="9" fillId="2" borderId="66" xfId="1" applyFont="1" applyFill="1" applyBorder="1" applyProtection="1">
      <protection locked="0" hidden="1"/>
    </xf>
    <xf numFmtId="0" fontId="1" fillId="2" borderId="43" xfId="1" applyFont="1" applyFill="1" applyBorder="1" applyAlignment="1" applyProtection="1">
      <alignment horizontal="left" vertical="top" wrapText="1" indent="1"/>
      <protection locked="0" hidden="1"/>
    </xf>
    <xf numFmtId="0" fontId="1" fillId="2" borderId="44" xfId="1" applyFont="1" applyFill="1" applyBorder="1" applyAlignment="1" applyProtection="1">
      <alignment horizontal="left" vertical="top" wrapText="1" indent="1"/>
      <protection locked="0" hidden="1"/>
    </xf>
    <xf numFmtId="0" fontId="1" fillId="2" borderId="45" xfId="1" applyFont="1" applyFill="1" applyBorder="1" applyAlignment="1" applyProtection="1">
      <alignment horizontal="left" vertical="top" wrapText="1" indent="1"/>
      <protection locked="0" hidden="1"/>
    </xf>
    <xf numFmtId="0" fontId="9" fillId="2" borderId="66" xfId="1" applyFont="1" applyFill="1" applyBorder="1" applyAlignment="1" applyProtection="1">
      <alignment horizontal="center"/>
      <protection locked="0" hidden="1"/>
    </xf>
    <xf numFmtId="0" fontId="9" fillId="2" borderId="68" xfId="1" applyFont="1" applyFill="1" applyBorder="1" applyAlignment="1" applyProtection="1">
      <alignment horizontal="center"/>
      <protection locked="0" hidden="1"/>
    </xf>
    <xf numFmtId="0" fontId="0" fillId="2" borderId="69" xfId="1" applyFont="1" applyFill="1" applyBorder="1" applyAlignment="1" applyProtection="1">
      <alignment horizontal="left" indent="1"/>
      <protection locked="0" hidden="1"/>
    </xf>
    <xf numFmtId="0" fontId="1" fillId="2" borderId="72" xfId="1" applyFont="1" applyFill="1" applyBorder="1" applyAlignment="1" applyProtection="1">
      <alignment horizontal="left" vertical="center"/>
      <protection locked="0" hidden="1"/>
    </xf>
    <xf numFmtId="0" fontId="1" fillId="2" borderId="74" xfId="1" applyFont="1" applyFill="1" applyBorder="1" applyAlignment="1" applyProtection="1">
      <alignment horizontal="left" vertical="center"/>
      <protection locked="0" hidden="1"/>
    </xf>
    <xf numFmtId="0" fontId="1" fillId="2" borderId="73" xfId="1" applyFont="1" applyFill="1" applyBorder="1" applyAlignment="1" applyProtection="1">
      <alignment horizontal="left" vertical="center"/>
      <protection locked="0" hidden="1"/>
    </xf>
    <xf numFmtId="0" fontId="0" fillId="2" borderId="68" xfId="1" applyFont="1" applyFill="1" applyBorder="1" applyProtection="1">
      <protection locked="0" hidden="1"/>
    </xf>
    <xf numFmtId="0" fontId="0" fillId="2" borderId="66" xfId="1" applyFont="1" applyFill="1" applyBorder="1" applyProtection="1">
      <protection locked="0" hidden="1"/>
    </xf>
    <xf numFmtId="0" fontId="15" fillId="2" borderId="49" xfId="1" applyFont="1" applyFill="1" applyBorder="1" applyAlignment="1" applyProtection="1">
      <alignment horizontal="left" vertical="center" indent="1"/>
      <protection locked="0" hidden="1"/>
    </xf>
    <xf numFmtId="0" fontId="15" fillId="2" borderId="50" xfId="1" applyFont="1" applyFill="1" applyBorder="1" applyAlignment="1" applyProtection="1">
      <alignment horizontal="left" vertical="center" indent="1"/>
      <protection locked="0" hidden="1"/>
    </xf>
    <xf numFmtId="0" fontId="15" fillId="2" borderId="51" xfId="1" applyFont="1" applyFill="1" applyBorder="1" applyAlignment="1" applyProtection="1">
      <alignment horizontal="left" vertical="center" indent="1"/>
      <protection locked="0" hidden="1"/>
    </xf>
    <xf numFmtId="0" fontId="15" fillId="2" borderId="52" xfId="1" applyFont="1" applyFill="1" applyBorder="1" applyAlignment="1" applyProtection="1">
      <alignment horizontal="left" vertical="center" indent="1"/>
      <protection locked="0" hidden="1"/>
    </xf>
    <xf numFmtId="0" fontId="15" fillId="2" borderId="51" xfId="1" applyFont="1" applyFill="1" applyBorder="1" applyAlignment="1" applyProtection="1">
      <alignment horizontal="left" vertical="top" indent="1"/>
      <protection locked="0" hidden="1"/>
    </xf>
    <xf numFmtId="0" fontId="15" fillId="2" borderId="52" xfId="1" applyFont="1" applyFill="1" applyBorder="1" applyAlignment="1" applyProtection="1">
      <alignment horizontal="left" vertical="top" indent="1"/>
      <protection locked="0" hidden="1"/>
    </xf>
    <xf numFmtId="0" fontId="15" fillId="2" borderId="53" xfId="1" applyFont="1" applyFill="1" applyBorder="1" applyAlignment="1" applyProtection="1">
      <alignment horizontal="left" vertical="top" indent="1"/>
      <protection locked="0" hidden="1"/>
    </xf>
    <xf numFmtId="0" fontId="15" fillId="2" borderId="54" xfId="1" applyFont="1" applyFill="1" applyBorder="1" applyAlignment="1" applyProtection="1">
      <alignment horizontal="left" vertical="top" indent="1"/>
      <protection locked="0" hidden="1"/>
    </xf>
  </cellXfs>
  <cellStyles count="2">
    <cellStyle name="normální" xfId="0" builtinId="0"/>
    <cellStyle name="normální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>
      <c r="B1" s="177" t="s">
        <v>0</v>
      </c>
      <c r="C1" s="177"/>
      <c r="D1" s="179" t="s">
        <v>1</v>
      </c>
      <c r="E1" s="179"/>
      <c r="F1" s="179"/>
      <c r="G1" s="179"/>
      <c r="H1" s="179"/>
      <c r="I1" s="179"/>
      <c r="K1" s="2" t="s">
        <v>2</v>
      </c>
      <c r="L1" s="173" t="s">
        <v>3</v>
      </c>
      <c r="M1" s="173"/>
      <c r="N1" s="173"/>
      <c r="O1" s="174" t="s">
        <v>4</v>
      </c>
      <c r="P1" s="174"/>
      <c r="Q1" s="175" t="s">
        <v>5</v>
      </c>
      <c r="R1" s="176"/>
      <c r="S1" s="176"/>
    </row>
    <row r="2" spans="1:19" ht="6" customHeight="1">
      <c r="B2" s="178"/>
      <c r="C2" s="178"/>
    </row>
    <row r="3" spans="1:19" ht="20.100000000000001" customHeight="1">
      <c r="A3" s="3" t="s">
        <v>6</v>
      </c>
      <c r="B3" s="162" t="s">
        <v>7</v>
      </c>
      <c r="C3" s="163"/>
      <c r="D3" s="163"/>
      <c r="E3" s="163"/>
      <c r="F3" s="163"/>
      <c r="G3" s="163"/>
      <c r="H3" s="163"/>
      <c r="I3" s="164"/>
      <c r="K3" s="3" t="s">
        <v>8</v>
      </c>
      <c r="L3" s="162" t="s">
        <v>9</v>
      </c>
      <c r="M3" s="163"/>
      <c r="N3" s="163"/>
      <c r="O3" s="163"/>
      <c r="P3" s="163"/>
      <c r="Q3" s="163"/>
      <c r="R3" s="163"/>
      <c r="S3" s="164"/>
    </row>
    <row r="4" spans="1:19" ht="5.0999999999999996" customHeight="1"/>
    <row r="5" spans="1:19" ht="12.95" customHeight="1">
      <c r="A5" s="169" t="s">
        <v>10</v>
      </c>
      <c r="B5" s="170"/>
      <c r="C5" s="167" t="s">
        <v>11</v>
      </c>
      <c r="D5" s="159" t="s">
        <v>12</v>
      </c>
      <c r="E5" s="160"/>
      <c r="F5" s="160"/>
      <c r="G5" s="161"/>
      <c r="H5" s="165" t="s">
        <v>13</v>
      </c>
      <c r="I5" s="166"/>
      <c r="K5" s="169" t="s">
        <v>10</v>
      </c>
      <c r="L5" s="170"/>
      <c r="M5" s="167" t="s">
        <v>11</v>
      </c>
      <c r="N5" s="159" t="s">
        <v>12</v>
      </c>
      <c r="O5" s="160"/>
      <c r="P5" s="160"/>
      <c r="Q5" s="161"/>
      <c r="R5" s="165" t="s">
        <v>13</v>
      </c>
      <c r="S5" s="166"/>
    </row>
    <row r="6" spans="1:19" ht="12.95" customHeight="1">
      <c r="A6" s="171" t="s">
        <v>14</v>
      </c>
      <c r="B6" s="172"/>
      <c r="C6" s="168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71" t="s">
        <v>14</v>
      </c>
      <c r="L6" s="172"/>
      <c r="M6" s="168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>
      <c r="A7" s="9"/>
      <c r="B7" s="9"/>
      <c r="K7" s="9"/>
      <c r="L7" s="9"/>
    </row>
    <row r="8" spans="1:19" ht="12.95" customHeight="1">
      <c r="A8" s="153" t="s">
        <v>21</v>
      </c>
      <c r="B8" s="154"/>
      <c r="C8" s="10">
        <v>1</v>
      </c>
      <c r="D8" s="11">
        <v>116</v>
      </c>
      <c r="E8" s="12">
        <v>54</v>
      </c>
      <c r="F8" s="12">
        <v>3</v>
      </c>
      <c r="G8" s="13">
        <f>IF(AND(ISBLANK(D8),ISBLANK(E8)),"",D8+E8)</f>
        <v>170</v>
      </c>
      <c r="H8" s="14">
        <f>IF(OR(ISNUMBER($G8),ISNUMBER($Q8)),(SIGN(N($G8)-N($Q8))+1)/2,"")</f>
        <v>0</v>
      </c>
      <c r="I8" s="15"/>
      <c r="K8" s="153" t="s">
        <v>22</v>
      </c>
      <c r="L8" s="154"/>
      <c r="M8" s="10">
        <v>1</v>
      </c>
      <c r="N8" s="11">
        <v>154</v>
      </c>
      <c r="O8" s="12">
        <v>45</v>
      </c>
      <c r="P8" s="12">
        <v>8</v>
      </c>
      <c r="Q8" s="13">
        <f>IF(AND(ISBLANK(N8),ISBLANK(O8)),"",N8+O8)</f>
        <v>199</v>
      </c>
      <c r="R8" s="14">
        <f>IF(ISNUMBER($H8),1-$H8,"")</f>
        <v>1</v>
      </c>
      <c r="S8" s="15"/>
    </row>
    <row r="9" spans="1:19" ht="12.95" customHeight="1">
      <c r="A9" s="155"/>
      <c r="B9" s="156"/>
      <c r="C9" s="16">
        <v>2</v>
      </c>
      <c r="D9" s="17">
        <v>117</v>
      </c>
      <c r="E9" s="18">
        <v>53</v>
      </c>
      <c r="F9" s="18">
        <v>7</v>
      </c>
      <c r="G9" s="19">
        <f>IF(AND(ISBLANK(D9),ISBLANK(E9)),"",D9+E9)</f>
        <v>170</v>
      </c>
      <c r="H9" s="20">
        <f>IF(OR(ISNUMBER($G9),ISNUMBER($Q9)),(SIGN(N($G9)-N($Q9))+1)/2,"")</f>
        <v>0</v>
      </c>
      <c r="I9" s="15"/>
      <c r="K9" s="155"/>
      <c r="L9" s="156"/>
      <c r="M9" s="16">
        <v>2</v>
      </c>
      <c r="N9" s="17">
        <v>141</v>
      </c>
      <c r="O9" s="18">
        <v>62</v>
      </c>
      <c r="P9" s="18">
        <v>7</v>
      </c>
      <c r="Q9" s="19">
        <f>IF(AND(ISBLANK(N9),ISBLANK(O9)),"",N9+O9)</f>
        <v>203</v>
      </c>
      <c r="R9" s="20">
        <f>IF(ISNUMBER($H9),1-$H9,"")</f>
        <v>1</v>
      </c>
      <c r="S9" s="15"/>
    </row>
    <row r="10" spans="1:19" ht="12.95" customHeight="1">
      <c r="A10" s="149" t="s">
        <v>23</v>
      </c>
      <c r="B10" s="150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149" t="s">
        <v>24</v>
      </c>
      <c r="L10" s="150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>
      <c r="A11" s="151"/>
      <c r="B11" s="152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147">
        <f>IF(ISNUMBER(H12),(SIGN(1000*($H12-$R12)+$G12-$Q12)+1)/2,"")</f>
        <v>0</v>
      </c>
      <c r="K11" s="151"/>
      <c r="L11" s="152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147">
        <f>IF(ISNUMBER($I11),1-$I11,"")</f>
        <v>1</v>
      </c>
    </row>
    <row r="12" spans="1:19" ht="15.95" customHeight="1">
      <c r="A12" s="157">
        <v>20100</v>
      </c>
      <c r="B12" s="158"/>
      <c r="C12" s="26" t="s">
        <v>18</v>
      </c>
      <c r="D12" s="27">
        <f>IF(ISNUMBER($G12),SUM(D8:D11),"")</f>
        <v>233</v>
      </c>
      <c r="E12" s="28">
        <f>IF(ISNUMBER($G12),SUM(E8:E11),"")</f>
        <v>107</v>
      </c>
      <c r="F12" s="28">
        <f>IF(ISNUMBER($G12),SUM(F8:F11),"")</f>
        <v>10</v>
      </c>
      <c r="G12" s="29">
        <f>IF(SUM($G8:$G11)+SUM($Q8:$Q11)&gt;0,SUM(G8:G11),"")</f>
        <v>340</v>
      </c>
      <c r="H12" s="27">
        <f>IF(ISNUMBER($G12),SUM(H8:H11),"")</f>
        <v>0</v>
      </c>
      <c r="I12" s="148"/>
      <c r="K12" s="157">
        <v>20405</v>
      </c>
      <c r="L12" s="158"/>
      <c r="M12" s="26" t="s">
        <v>18</v>
      </c>
      <c r="N12" s="27">
        <f>IF(ISNUMBER($G12),SUM(N8:N11),"")</f>
        <v>295</v>
      </c>
      <c r="O12" s="28">
        <f>IF(ISNUMBER($G12),SUM(O8:O11),"")</f>
        <v>107</v>
      </c>
      <c r="P12" s="28">
        <f>IF(ISNUMBER($G12),SUM(P8:P11),"")</f>
        <v>15</v>
      </c>
      <c r="Q12" s="29">
        <f>IF(SUM($G8:$G11)+SUM($Q8:$Q11)&gt;0,SUM(Q8:Q11),"")</f>
        <v>402</v>
      </c>
      <c r="R12" s="27">
        <f>IF(ISNUMBER($G12),SUM(R8:R11),"")</f>
        <v>2</v>
      </c>
      <c r="S12" s="148"/>
    </row>
    <row r="13" spans="1:19" ht="12.95" customHeight="1">
      <c r="A13" s="153" t="s">
        <v>25</v>
      </c>
      <c r="B13" s="154"/>
      <c r="C13" s="10">
        <v>1</v>
      </c>
      <c r="D13" s="11">
        <v>84</v>
      </c>
      <c r="E13" s="12">
        <v>35</v>
      </c>
      <c r="F13" s="12">
        <v>15</v>
      </c>
      <c r="G13" s="13">
        <f>IF(AND(ISBLANK(D13),ISBLANK(E13)),"",D13+E13)</f>
        <v>119</v>
      </c>
      <c r="H13" s="14">
        <f>IF(OR(ISNUMBER($G13),ISNUMBER($Q13)),(SIGN(N($G13)-N($Q13))+1)/2,"")</f>
        <v>0</v>
      </c>
      <c r="I13" s="15"/>
      <c r="K13" s="153" t="s">
        <v>26</v>
      </c>
      <c r="L13" s="154"/>
      <c r="M13" s="10">
        <v>1</v>
      </c>
      <c r="N13" s="11">
        <v>141</v>
      </c>
      <c r="O13" s="12">
        <v>88</v>
      </c>
      <c r="P13" s="12">
        <v>3</v>
      </c>
      <c r="Q13" s="13">
        <f>IF(AND(ISBLANK(N13),ISBLANK(O13)),"",N13+O13)</f>
        <v>229</v>
      </c>
      <c r="R13" s="14">
        <f>IF(ISNUMBER($H13),1-$H13,"")</f>
        <v>1</v>
      </c>
      <c r="S13" s="15"/>
    </row>
    <row r="14" spans="1:19" ht="12.95" customHeight="1">
      <c r="A14" s="155"/>
      <c r="B14" s="156"/>
      <c r="C14" s="16">
        <v>2</v>
      </c>
      <c r="D14" s="17">
        <v>121</v>
      </c>
      <c r="E14" s="18">
        <v>30</v>
      </c>
      <c r="F14" s="18">
        <v>15</v>
      </c>
      <c r="G14" s="19">
        <f>IF(AND(ISBLANK(D14),ISBLANK(E14)),"",D14+E14)</f>
        <v>151</v>
      </c>
      <c r="H14" s="20">
        <f>IF(OR(ISNUMBER($G14),ISNUMBER($Q14)),(SIGN(N($G14)-N($Q14))+1)/2,"")</f>
        <v>0</v>
      </c>
      <c r="I14" s="15"/>
      <c r="K14" s="155"/>
      <c r="L14" s="156"/>
      <c r="M14" s="16">
        <v>2</v>
      </c>
      <c r="N14" s="17">
        <v>141</v>
      </c>
      <c r="O14" s="18">
        <v>63</v>
      </c>
      <c r="P14" s="18">
        <v>7</v>
      </c>
      <c r="Q14" s="19">
        <f>IF(AND(ISBLANK(N14),ISBLANK(O14)),"",N14+O14)</f>
        <v>204</v>
      </c>
      <c r="R14" s="20">
        <f>IF(ISNUMBER($H14),1-$H14,"")</f>
        <v>1</v>
      </c>
      <c r="S14" s="15"/>
    </row>
    <row r="15" spans="1:19" ht="12.95" customHeight="1">
      <c r="A15" s="149" t="s">
        <v>27</v>
      </c>
      <c r="B15" s="150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149" t="s">
        <v>28</v>
      </c>
      <c r="L15" s="150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>
      <c r="A16" s="151"/>
      <c r="B16" s="152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147">
        <f>IF(ISNUMBER(H17),(SIGN(1000*($H17-$R17)+$G17-$Q17)+1)/2,"")</f>
        <v>0</v>
      </c>
      <c r="K16" s="151"/>
      <c r="L16" s="152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147">
        <f>IF(ISNUMBER($I16),1-$I16,"")</f>
        <v>1</v>
      </c>
    </row>
    <row r="17" spans="1:19" ht="15.95" customHeight="1">
      <c r="A17" s="157">
        <v>15531</v>
      </c>
      <c r="B17" s="158"/>
      <c r="C17" s="26" t="s">
        <v>18</v>
      </c>
      <c r="D17" s="27">
        <f>IF(ISNUMBER($G17),SUM(D13:D16),"")</f>
        <v>205</v>
      </c>
      <c r="E17" s="28">
        <f>IF(ISNUMBER($G17),SUM(E13:E16),"")</f>
        <v>65</v>
      </c>
      <c r="F17" s="28">
        <f>IF(ISNUMBER($G17),SUM(F13:F16),"")</f>
        <v>30</v>
      </c>
      <c r="G17" s="29">
        <f>IF(SUM($G13:$G16)+SUM($Q13:$Q16)&gt;0,SUM(G13:G16),"")</f>
        <v>270</v>
      </c>
      <c r="H17" s="27">
        <f>IF(ISNUMBER($G17),SUM(H13:H16),"")</f>
        <v>0</v>
      </c>
      <c r="I17" s="148"/>
      <c r="K17" s="157">
        <v>20150</v>
      </c>
      <c r="L17" s="158"/>
      <c r="M17" s="26" t="s">
        <v>18</v>
      </c>
      <c r="N17" s="27">
        <f>IF(ISNUMBER($G17),SUM(N13:N16),"")</f>
        <v>282</v>
      </c>
      <c r="O17" s="72">
        <f>IF(ISNUMBER($G17),SUM(O13:O16),"")</f>
        <v>151</v>
      </c>
      <c r="P17" s="28">
        <f>IF(ISNUMBER($G17),SUM(P13:P16),"")</f>
        <v>10</v>
      </c>
      <c r="Q17" s="29">
        <f>IF(SUM($G13:$G16)+SUM($Q13:$Q16)&gt;0,SUM(Q13:Q16),"")</f>
        <v>433</v>
      </c>
      <c r="R17" s="27">
        <f>IF(ISNUMBER($G17),SUM(R13:R16),"")</f>
        <v>2</v>
      </c>
      <c r="S17" s="148"/>
    </row>
    <row r="18" spans="1:19" ht="12.95" customHeight="1">
      <c r="A18" s="153" t="s">
        <v>29</v>
      </c>
      <c r="B18" s="154"/>
      <c r="C18" s="10">
        <v>1</v>
      </c>
      <c r="D18" s="11">
        <v>145</v>
      </c>
      <c r="E18" s="12">
        <v>58</v>
      </c>
      <c r="F18" s="12">
        <v>5</v>
      </c>
      <c r="G18" s="13">
        <f>IF(AND(ISBLANK(D18),ISBLANK(E18)),"",D18+E18)</f>
        <v>203</v>
      </c>
      <c r="H18" s="14">
        <f>IF(OR(ISNUMBER($G18),ISNUMBER($Q18)),(SIGN(N($G18)-N($Q18))+1)/2,"")</f>
        <v>0</v>
      </c>
      <c r="I18" s="15"/>
      <c r="K18" s="153" t="s">
        <v>30</v>
      </c>
      <c r="L18" s="154"/>
      <c r="M18" s="10">
        <v>1</v>
      </c>
      <c r="N18" s="11">
        <v>151</v>
      </c>
      <c r="O18" s="12">
        <v>67</v>
      </c>
      <c r="P18" s="12">
        <v>1</v>
      </c>
      <c r="Q18" s="13">
        <f>IF(AND(ISBLANK(N18),ISBLANK(O18)),"",N18+O18)</f>
        <v>218</v>
      </c>
      <c r="R18" s="14">
        <f>IF(ISNUMBER($H18),1-$H18,"")</f>
        <v>1</v>
      </c>
      <c r="S18" s="15"/>
    </row>
    <row r="19" spans="1:19" ht="12.95" customHeight="1">
      <c r="A19" s="155"/>
      <c r="B19" s="156"/>
      <c r="C19" s="16">
        <v>2</v>
      </c>
      <c r="D19" s="17">
        <v>139</v>
      </c>
      <c r="E19" s="18">
        <v>61</v>
      </c>
      <c r="F19" s="18">
        <v>4</v>
      </c>
      <c r="G19" s="19">
        <f>IF(AND(ISBLANK(D19),ISBLANK(E19)),"",D19+E19)</f>
        <v>200</v>
      </c>
      <c r="H19" s="20">
        <f>IF(OR(ISNUMBER($G19),ISNUMBER($Q19)),(SIGN(N($G19)-N($Q19))+1)/2,"")</f>
        <v>0</v>
      </c>
      <c r="I19" s="15"/>
      <c r="K19" s="155"/>
      <c r="L19" s="156"/>
      <c r="M19" s="16">
        <v>2</v>
      </c>
      <c r="N19" s="17">
        <v>147</v>
      </c>
      <c r="O19" s="18">
        <v>70</v>
      </c>
      <c r="P19" s="18">
        <v>2</v>
      </c>
      <c r="Q19" s="19">
        <f>IF(AND(ISBLANK(N19),ISBLANK(O19)),"",N19+O19)</f>
        <v>217</v>
      </c>
      <c r="R19" s="20">
        <f>IF(ISNUMBER($H19),1-$H19,"")</f>
        <v>1</v>
      </c>
      <c r="S19" s="15"/>
    </row>
    <row r="20" spans="1:19" ht="12.95" customHeight="1">
      <c r="A20" s="149" t="s">
        <v>31</v>
      </c>
      <c r="B20" s="150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149" t="s">
        <v>32</v>
      </c>
      <c r="L20" s="150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>
      <c r="A21" s="151"/>
      <c r="B21" s="152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147">
        <f>IF(ISNUMBER(H22),(SIGN(1000*($H22-$R22)+$G22-$Q22)+1)/2,"")</f>
        <v>0</v>
      </c>
      <c r="K21" s="151"/>
      <c r="L21" s="152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147">
        <f>IF(ISNUMBER($I21),1-$I21,"")</f>
        <v>1</v>
      </c>
    </row>
    <row r="22" spans="1:19" ht="15.95" customHeight="1">
      <c r="A22" s="157">
        <v>15538</v>
      </c>
      <c r="B22" s="158"/>
      <c r="C22" s="26" t="s">
        <v>18</v>
      </c>
      <c r="D22" s="27">
        <f>IF(ISNUMBER($G22),SUM(D18:D21),"")</f>
        <v>284</v>
      </c>
      <c r="E22" s="28">
        <f>IF(ISNUMBER($G22),SUM(E18:E21),"")</f>
        <v>119</v>
      </c>
      <c r="F22" s="28">
        <f>IF(ISNUMBER($G22),SUM(F18:F21),"")</f>
        <v>9</v>
      </c>
      <c r="G22" s="29">
        <f>IF(SUM($G18:$G21)+SUM($Q18:$Q21)&gt;0,SUM(G18:G21),"")</f>
        <v>403</v>
      </c>
      <c r="H22" s="27">
        <f>IF(ISNUMBER($G22),SUM(H18:H21),"")</f>
        <v>0</v>
      </c>
      <c r="I22" s="148"/>
      <c r="K22" s="157">
        <v>20149</v>
      </c>
      <c r="L22" s="158"/>
      <c r="M22" s="26" t="s">
        <v>18</v>
      </c>
      <c r="N22" s="27">
        <f>IF(ISNUMBER($G22),SUM(N18:N21),"")</f>
        <v>298</v>
      </c>
      <c r="O22" s="28">
        <f>IF(ISNUMBER($G22),SUM(O18:O21),"")</f>
        <v>137</v>
      </c>
      <c r="P22" s="28">
        <f>IF(ISNUMBER($G22),SUM(P18:P21),"")</f>
        <v>3</v>
      </c>
      <c r="Q22" s="29">
        <f>IF(SUM($G18:$G21)+SUM($Q18:$Q21)&gt;0,SUM(Q18:Q21),"")</f>
        <v>435</v>
      </c>
      <c r="R22" s="27">
        <f>IF(ISNUMBER($G22),SUM(R18:R21),"")</f>
        <v>2</v>
      </c>
      <c r="S22" s="148"/>
    </row>
    <row r="23" spans="1:19" ht="12.95" customHeight="1">
      <c r="A23" s="153" t="s">
        <v>33</v>
      </c>
      <c r="B23" s="154"/>
      <c r="C23" s="10">
        <v>1</v>
      </c>
      <c r="D23" s="11">
        <v>135</v>
      </c>
      <c r="E23" s="12">
        <v>54</v>
      </c>
      <c r="F23" s="12">
        <v>4</v>
      </c>
      <c r="G23" s="13">
        <f>IF(AND(ISBLANK(D23),ISBLANK(E23)),"",D23+E23)</f>
        <v>189</v>
      </c>
      <c r="H23" s="14">
        <f>IF(OR(ISNUMBER($G23),ISNUMBER($Q23)),(SIGN(N($G23)-N($Q23))+1)/2,"")</f>
        <v>0</v>
      </c>
      <c r="I23" s="15"/>
      <c r="K23" s="153" t="s">
        <v>34</v>
      </c>
      <c r="L23" s="154"/>
      <c r="M23" s="10">
        <v>1</v>
      </c>
      <c r="N23" s="11">
        <v>152</v>
      </c>
      <c r="O23" s="12">
        <v>59</v>
      </c>
      <c r="P23" s="12">
        <v>3</v>
      </c>
      <c r="Q23" s="13">
        <f>IF(AND(ISBLANK(N23),ISBLANK(O23)),"",N23+O23)</f>
        <v>211</v>
      </c>
      <c r="R23" s="14">
        <f>IF(ISNUMBER($H23),1-$H23,"")</f>
        <v>1</v>
      </c>
      <c r="S23" s="15"/>
    </row>
    <row r="24" spans="1:19" ht="12.95" customHeight="1">
      <c r="A24" s="155"/>
      <c r="B24" s="156"/>
      <c r="C24" s="16">
        <v>2</v>
      </c>
      <c r="D24" s="17">
        <v>143</v>
      </c>
      <c r="E24" s="18">
        <v>79</v>
      </c>
      <c r="F24" s="18">
        <v>0</v>
      </c>
      <c r="G24" s="19">
        <f>IF(AND(ISBLANK(D24),ISBLANK(E24)),"",D24+E24)</f>
        <v>222</v>
      </c>
      <c r="H24" s="20">
        <f>IF(OR(ISNUMBER($G24),ISNUMBER($Q24)),(SIGN(N($G24)-N($Q24))+1)/2,"")</f>
        <v>0</v>
      </c>
      <c r="I24" s="15"/>
      <c r="K24" s="155"/>
      <c r="L24" s="156"/>
      <c r="M24" s="16">
        <v>2</v>
      </c>
      <c r="N24" s="17">
        <v>167</v>
      </c>
      <c r="O24" s="18">
        <v>62</v>
      </c>
      <c r="P24" s="18">
        <v>2</v>
      </c>
      <c r="Q24" s="19">
        <f>IF(AND(ISBLANK(N24),ISBLANK(O24)),"",N24+O24)</f>
        <v>229</v>
      </c>
      <c r="R24" s="20">
        <f>IF(ISNUMBER($H24),1-$H24,"")</f>
        <v>1</v>
      </c>
      <c r="S24" s="15"/>
    </row>
    <row r="25" spans="1:19" ht="12.95" customHeight="1">
      <c r="A25" s="149" t="s">
        <v>35</v>
      </c>
      <c r="B25" s="150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149" t="s">
        <v>36</v>
      </c>
      <c r="L25" s="150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>
      <c r="A26" s="151"/>
      <c r="B26" s="152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147">
        <f>IF(ISNUMBER(H27),(SIGN(1000*($H27-$R27)+$G27-$Q27)+1)/2,"")</f>
        <v>0</v>
      </c>
      <c r="K26" s="151"/>
      <c r="L26" s="152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147">
        <f>IF(ISNUMBER($I26),1-$I26,"")</f>
        <v>1</v>
      </c>
    </row>
    <row r="27" spans="1:19" ht="15.95" customHeight="1">
      <c r="A27" s="157">
        <v>15542</v>
      </c>
      <c r="B27" s="158"/>
      <c r="C27" s="26" t="s">
        <v>18</v>
      </c>
      <c r="D27" s="27">
        <f>IF(ISNUMBER($G27),SUM(D23:D26),"")</f>
        <v>278</v>
      </c>
      <c r="E27" s="28">
        <f>IF(ISNUMBER($G27),SUM(E23:E26),"")</f>
        <v>133</v>
      </c>
      <c r="F27" s="28">
        <f>IF(ISNUMBER($G27),SUM(F23:F26),"")</f>
        <v>4</v>
      </c>
      <c r="G27" s="29">
        <f>IF(SUM($G23:$G26)+SUM($Q23:$Q26)&gt;0,SUM(G23:G26),"")</f>
        <v>411</v>
      </c>
      <c r="H27" s="27">
        <f>IF(ISNUMBER($G27),SUM(H23:H26),"")</f>
        <v>0</v>
      </c>
      <c r="I27" s="148"/>
      <c r="K27" s="157">
        <v>20146</v>
      </c>
      <c r="L27" s="158"/>
      <c r="M27" s="26" t="s">
        <v>18</v>
      </c>
      <c r="N27" s="71">
        <f>IF(ISNUMBER($G27),SUM(N23:N26),"")</f>
        <v>319</v>
      </c>
      <c r="O27" s="28">
        <f>IF(ISNUMBER($G27),SUM(O23:O26),"")</f>
        <v>121</v>
      </c>
      <c r="P27" s="28">
        <f>IF(ISNUMBER($G27),SUM(P23:P26),"")</f>
        <v>5</v>
      </c>
      <c r="Q27" s="29">
        <f>IF(SUM($G23:$G26)+SUM($Q23:$Q26)&gt;0,SUM(Q23:Q26),"")</f>
        <v>440</v>
      </c>
      <c r="R27" s="27">
        <f>IF(ISNUMBER($G27),SUM(R23:R26),"")</f>
        <v>2</v>
      </c>
      <c r="S27" s="148"/>
    </row>
    <row r="28" spans="1:19" ht="12.95" customHeight="1">
      <c r="A28" s="153" t="s">
        <v>37</v>
      </c>
      <c r="B28" s="154"/>
      <c r="C28" s="10">
        <v>1</v>
      </c>
      <c r="D28" s="11">
        <v>152</v>
      </c>
      <c r="E28" s="12">
        <v>63</v>
      </c>
      <c r="F28" s="12">
        <v>5</v>
      </c>
      <c r="G28" s="13">
        <f>IF(AND(ISBLANK(D28),ISBLANK(E28)),"",D28+E28)</f>
        <v>215</v>
      </c>
      <c r="H28" s="14">
        <f>IF(OR(ISNUMBER($G28),ISNUMBER($Q28)),(SIGN(N($G28)-N($Q28))+1)/2,"")</f>
        <v>1</v>
      </c>
      <c r="I28" s="15"/>
      <c r="K28" s="153" t="s">
        <v>38</v>
      </c>
      <c r="L28" s="154"/>
      <c r="M28" s="10">
        <v>1</v>
      </c>
      <c r="N28" s="11">
        <v>138</v>
      </c>
      <c r="O28" s="12">
        <v>44</v>
      </c>
      <c r="P28" s="12">
        <v>7</v>
      </c>
      <c r="Q28" s="13">
        <f>IF(AND(ISBLANK(N28),ISBLANK(O28)),"",N28+O28)</f>
        <v>182</v>
      </c>
      <c r="R28" s="14">
        <f>IF(ISNUMBER($H28),1-$H28,"")</f>
        <v>0</v>
      </c>
      <c r="S28" s="15"/>
    </row>
    <row r="29" spans="1:19" ht="12.95" customHeight="1">
      <c r="A29" s="155"/>
      <c r="B29" s="156"/>
      <c r="C29" s="16">
        <v>2</v>
      </c>
      <c r="D29" s="17">
        <v>133</v>
      </c>
      <c r="E29" s="18">
        <v>44</v>
      </c>
      <c r="F29" s="18">
        <v>8</v>
      </c>
      <c r="G29" s="19">
        <f>IF(AND(ISBLANK(D29),ISBLANK(E29)),"",D29+E29)</f>
        <v>177</v>
      </c>
      <c r="H29" s="20">
        <f>IF(OR(ISNUMBER($G29),ISNUMBER($Q29)),(SIGN(N($G29)-N($Q29))+1)/2,"")</f>
        <v>0</v>
      </c>
      <c r="I29" s="15"/>
      <c r="K29" s="155"/>
      <c r="L29" s="156"/>
      <c r="M29" s="16">
        <v>2</v>
      </c>
      <c r="N29" s="17">
        <v>123</v>
      </c>
      <c r="O29" s="18">
        <v>59</v>
      </c>
      <c r="P29" s="18">
        <v>4</v>
      </c>
      <c r="Q29" s="19">
        <f>IF(AND(ISBLANK(N29),ISBLANK(O29)),"",N29+O29)</f>
        <v>182</v>
      </c>
      <c r="R29" s="20">
        <f>IF(ISNUMBER($H29),1-$H29,"")</f>
        <v>1</v>
      </c>
      <c r="S29" s="15"/>
    </row>
    <row r="30" spans="1:19" ht="12.95" customHeight="1">
      <c r="A30" s="149" t="s">
        <v>39</v>
      </c>
      <c r="B30" s="150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149" t="s">
        <v>40</v>
      </c>
      <c r="L30" s="150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>
      <c r="A31" s="151"/>
      <c r="B31" s="152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147">
        <f>IF(ISNUMBER(H32),(SIGN(1000*($H32-$R32)+$G32-$Q32)+1)/2,"")</f>
        <v>1</v>
      </c>
      <c r="K31" s="151"/>
      <c r="L31" s="152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147">
        <f>IF(ISNUMBER($I31),1-$I31,"")</f>
        <v>0</v>
      </c>
    </row>
    <row r="32" spans="1:19" ht="15.95" customHeight="1">
      <c r="A32" s="157">
        <v>15539</v>
      </c>
      <c r="B32" s="158"/>
      <c r="C32" s="26" t="s">
        <v>18</v>
      </c>
      <c r="D32" s="27">
        <f>IF(ISNUMBER($G32),SUM(D28:D31),"")</f>
        <v>285</v>
      </c>
      <c r="E32" s="28">
        <f>IF(ISNUMBER($G32),SUM(E28:E31),"")</f>
        <v>107</v>
      </c>
      <c r="F32" s="28">
        <f>IF(ISNUMBER($G32),SUM(F28:F31),"")</f>
        <v>13</v>
      </c>
      <c r="G32" s="29">
        <f>IF(SUM($G28:$G31)+SUM($Q28:$Q31)&gt;0,SUM(G28:G31),"")</f>
        <v>392</v>
      </c>
      <c r="H32" s="27">
        <f>IF(ISNUMBER($G32),SUM(H28:H31),"")</f>
        <v>1</v>
      </c>
      <c r="I32" s="148"/>
      <c r="K32" s="157">
        <v>20144</v>
      </c>
      <c r="L32" s="158"/>
      <c r="M32" s="26" t="s">
        <v>18</v>
      </c>
      <c r="N32" s="27">
        <f>IF(ISNUMBER($G32),SUM(N28:N31),"")</f>
        <v>261</v>
      </c>
      <c r="O32" s="28">
        <f>IF(ISNUMBER($G32),SUM(O28:O31),"")</f>
        <v>103</v>
      </c>
      <c r="P32" s="28">
        <f>IF(ISNUMBER($G32),SUM(P28:P31),"")</f>
        <v>11</v>
      </c>
      <c r="Q32" s="29">
        <f>IF(SUM($G28:$G31)+SUM($Q28:$Q31)&gt;0,SUM(Q28:Q31),"")</f>
        <v>364</v>
      </c>
      <c r="R32" s="27">
        <f>IF(ISNUMBER($G32),SUM(R28:R31),"")</f>
        <v>1</v>
      </c>
      <c r="S32" s="148"/>
    </row>
    <row r="33" spans="1:19" ht="12.95" customHeight="1">
      <c r="A33" s="153" t="s">
        <v>41</v>
      </c>
      <c r="B33" s="154"/>
      <c r="C33" s="10">
        <v>1</v>
      </c>
      <c r="D33" s="11">
        <v>133</v>
      </c>
      <c r="E33" s="12">
        <v>53</v>
      </c>
      <c r="F33" s="12">
        <v>9</v>
      </c>
      <c r="G33" s="13">
        <f>IF(AND(ISBLANK(D33),ISBLANK(E33)),"",D33+E33)</f>
        <v>186</v>
      </c>
      <c r="H33" s="14">
        <f>IF(OR(ISNUMBER($G33),ISNUMBER($Q33)),(SIGN(N($G33)-N($Q33))+1)/2,"")</f>
        <v>1</v>
      </c>
      <c r="I33" s="15"/>
      <c r="K33" s="153" t="s">
        <v>42</v>
      </c>
      <c r="L33" s="154"/>
      <c r="M33" s="10">
        <v>1</v>
      </c>
      <c r="N33" s="11">
        <v>130</v>
      </c>
      <c r="O33" s="12">
        <v>52</v>
      </c>
      <c r="P33" s="12">
        <v>5</v>
      </c>
      <c r="Q33" s="13">
        <f>IF(AND(ISBLANK(N33),ISBLANK(O33)),"",N33+O33)</f>
        <v>182</v>
      </c>
      <c r="R33" s="14">
        <f>IF(ISNUMBER($H33),1-$H33,"")</f>
        <v>0</v>
      </c>
      <c r="S33" s="15"/>
    </row>
    <row r="34" spans="1:19" ht="12.95" customHeight="1">
      <c r="A34" s="155"/>
      <c r="B34" s="156"/>
      <c r="C34" s="16">
        <v>2</v>
      </c>
      <c r="D34" s="17">
        <v>149</v>
      </c>
      <c r="E34" s="18">
        <v>43</v>
      </c>
      <c r="F34" s="18">
        <v>6</v>
      </c>
      <c r="G34" s="19">
        <f>IF(AND(ISBLANK(D34),ISBLANK(E34)),"",D34+E34)</f>
        <v>192</v>
      </c>
      <c r="H34" s="20">
        <f>IF(OR(ISNUMBER($G34),ISNUMBER($Q34)),(SIGN(N($G34)-N($Q34))+1)/2,"")</f>
        <v>0</v>
      </c>
      <c r="I34" s="15"/>
      <c r="K34" s="155"/>
      <c r="L34" s="156"/>
      <c r="M34" s="16">
        <v>2</v>
      </c>
      <c r="N34" s="17">
        <v>153</v>
      </c>
      <c r="O34" s="18">
        <v>54</v>
      </c>
      <c r="P34" s="18">
        <v>2</v>
      </c>
      <c r="Q34" s="19">
        <f>IF(AND(ISBLANK(N34),ISBLANK(O34)),"",N34+O34)</f>
        <v>207</v>
      </c>
      <c r="R34" s="20">
        <f>IF(ISNUMBER($H34),1-$H34,"")</f>
        <v>1</v>
      </c>
      <c r="S34" s="15"/>
    </row>
    <row r="35" spans="1:19" ht="12.95" customHeight="1">
      <c r="A35" s="149" t="s">
        <v>43</v>
      </c>
      <c r="B35" s="150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149" t="s">
        <v>44</v>
      </c>
      <c r="L35" s="150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>
      <c r="A36" s="151"/>
      <c r="B36" s="152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147">
        <f>IF(ISNUMBER(H37),(SIGN(1000*($H37-$R37)+$G37-$Q37)+1)/2,"")</f>
        <v>0</v>
      </c>
      <c r="K36" s="151"/>
      <c r="L36" s="152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147">
        <f>IF(ISNUMBER($I36),1-$I36,"")</f>
        <v>1</v>
      </c>
    </row>
    <row r="37" spans="1:19" ht="15.95" customHeight="1">
      <c r="A37" s="157">
        <v>15533</v>
      </c>
      <c r="B37" s="158"/>
      <c r="C37" s="26" t="s">
        <v>18</v>
      </c>
      <c r="D37" s="27">
        <f>IF(ISNUMBER($G37),SUM(D33:D36),"")</f>
        <v>282</v>
      </c>
      <c r="E37" s="28">
        <f>IF(ISNUMBER($G37),SUM(E33:E36),"")</f>
        <v>96</v>
      </c>
      <c r="F37" s="28">
        <f>IF(ISNUMBER($G37),SUM(F33:F36),"")</f>
        <v>15</v>
      </c>
      <c r="G37" s="29">
        <f>IF(SUM($G33:$G36)+SUM($Q33:$Q36)&gt;0,SUM(G33:G36),"")</f>
        <v>378</v>
      </c>
      <c r="H37" s="27">
        <f>IF(ISNUMBER($G37),SUM(H33:H36),"")</f>
        <v>1</v>
      </c>
      <c r="I37" s="148"/>
      <c r="K37" s="157">
        <v>20143</v>
      </c>
      <c r="L37" s="158"/>
      <c r="M37" s="26" t="s">
        <v>18</v>
      </c>
      <c r="N37" s="27">
        <f>IF(ISNUMBER($G37),SUM(N33:N36),"")</f>
        <v>283</v>
      </c>
      <c r="O37" s="28">
        <f>IF(ISNUMBER($G37),SUM(O33:O36),"")</f>
        <v>106</v>
      </c>
      <c r="P37" s="28">
        <f>IF(ISNUMBER($G37),SUM(P33:P36),"")</f>
        <v>7</v>
      </c>
      <c r="Q37" s="29">
        <f>IF(SUM($G33:$G36)+SUM($Q33:$Q36)&gt;0,SUM(Q33:Q36),"")</f>
        <v>389</v>
      </c>
      <c r="R37" s="27">
        <f>IF(ISNUMBER($G37),SUM(R33:R36),"")</f>
        <v>1</v>
      </c>
      <c r="S37" s="148"/>
    </row>
    <row r="38" spans="1:19" ht="5.0999999999999996" customHeight="1"/>
    <row r="39" spans="1:19" ht="20.100000000000001" customHeight="1">
      <c r="A39" s="30"/>
      <c r="B39" s="31"/>
      <c r="C39" s="32" t="s">
        <v>45</v>
      </c>
      <c r="D39" s="33">
        <f>IF(ISNUMBER($G39),SUM(D12,D17,D22,D27,D32,D37),"")</f>
        <v>1567</v>
      </c>
      <c r="E39" s="34">
        <f>IF(ISNUMBER($G39),SUM(E12,E17,E22,E27,E32,E37),"")</f>
        <v>627</v>
      </c>
      <c r="F39" s="34">
        <f>IF(ISNUMBER($G39),SUM(F12,F17,F22,F27,F32,F37),"")</f>
        <v>81</v>
      </c>
      <c r="G39" s="35">
        <f>IF(SUM($G$8:$G$37)+SUM($Q$8:$Q$37)&gt;0,SUM(G12,G17,G22,G27,G32,G37),"")</f>
        <v>2194</v>
      </c>
      <c r="H39" s="36">
        <f>IF(SUM($G$8:$G$37)+SUM($Q$8:$Q$37)&gt;0,SUM(H12,H17,H22,H27,H32,H37),"")</f>
        <v>2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1738</v>
      </c>
      <c r="O39" s="34">
        <f>IF(ISNUMBER($G39),SUM(O12,O17,O22,O27,O32,O37),"")</f>
        <v>725</v>
      </c>
      <c r="P39" s="34">
        <f>IF(ISNUMBER($G39),SUM(P12,P17,P22,P27,P32,P37),"")</f>
        <v>51</v>
      </c>
      <c r="Q39" s="35">
        <f>IF(SUM($G$8:$G$37)+SUM($Q$8:$Q$37)&gt;0,SUM(Q12,Q17,Q22,Q27,Q32,Q37),"")</f>
        <v>2463</v>
      </c>
      <c r="R39" s="36">
        <f>IF(SUM($G$8:$G$37)+SUM($Q$8:$Q$37)&gt;0,SUM(R12,R17,R22,R27,R32,R37),"")</f>
        <v>10</v>
      </c>
      <c r="S39" s="37">
        <f>IF(ISNUMBER($I39),IF(COUNT(S$11,S$16,S$21,S$26,S$31,S$36)&gt;3,2,1)-$I39,"")</f>
        <v>2</v>
      </c>
    </row>
    <row r="40" spans="1:19" ht="5.0999999999999996" customHeight="1"/>
    <row r="41" spans="1:19" ht="18" customHeight="1">
      <c r="A41" s="38"/>
      <c r="B41" s="42" t="s">
        <v>46</v>
      </c>
      <c r="C41" s="190" t="s">
        <v>47</v>
      </c>
      <c r="D41" s="190"/>
      <c r="E41" s="190"/>
      <c r="G41" s="180" t="s">
        <v>48</v>
      </c>
      <c r="H41" s="180"/>
      <c r="I41" s="39">
        <f>IF(ISNUMBER(I$39),SUM(I11,I16,I21,I26,I31,I36,I39),"")</f>
        <v>1</v>
      </c>
      <c r="K41" s="38"/>
      <c r="L41" s="42" t="s">
        <v>46</v>
      </c>
      <c r="M41" s="190" t="s">
        <v>49</v>
      </c>
      <c r="N41" s="190"/>
      <c r="O41" s="190"/>
      <c r="Q41" s="180" t="s">
        <v>48</v>
      </c>
      <c r="R41" s="180"/>
      <c r="S41" s="39">
        <f>IF(ISNUMBER(S$39),SUM(S11,S16,S21,S26,S31,S36,S39),"")</f>
        <v>7</v>
      </c>
    </row>
    <row r="42" spans="1:19" ht="18" customHeight="1">
      <c r="A42" s="38"/>
      <c r="B42" s="42" t="s">
        <v>50</v>
      </c>
      <c r="C42" s="191"/>
      <c r="D42" s="191"/>
      <c r="E42" s="191"/>
      <c r="G42" s="41"/>
      <c r="H42" s="41"/>
      <c r="I42" s="41"/>
      <c r="K42" s="38"/>
      <c r="L42" s="42" t="s">
        <v>50</v>
      </c>
      <c r="M42" s="191"/>
      <c r="N42" s="191"/>
      <c r="O42" s="191"/>
      <c r="Q42" s="41"/>
      <c r="R42" s="41"/>
      <c r="S42" s="41"/>
    </row>
    <row r="43" spans="1:19" ht="20.100000000000001" customHeight="1">
      <c r="A43" s="42" t="s">
        <v>51</v>
      </c>
      <c r="B43" s="42" t="s">
        <v>52</v>
      </c>
      <c r="C43" s="192"/>
      <c r="D43" s="192"/>
      <c r="E43" s="192"/>
      <c r="F43" s="192"/>
      <c r="G43" s="192"/>
      <c r="H43" s="192"/>
      <c r="I43" s="42"/>
      <c r="J43" s="42"/>
      <c r="K43" s="42" t="s">
        <v>53</v>
      </c>
      <c r="L43" s="192"/>
      <c r="M43" s="192"/>
      <c r="O43" s="42" t="s">
        <v>50</v>
      </c>
      <c r="P43" s="192"/>
      <c r="Q43" s="192"/>
      <c r="R43" s="192"/>
      <c r="S43" s="192"/>
    </row>
    <row r="44" spans="1:19" ht="9.9499999999999993" customHeight="1">
      <c r="E44" s="38"/>
      <c r="H44" s="38"/>
    </row>
    <row r="45" spans="1:19" ht="30" customHeight="1">
      <c r="A45" s="40" t="str">
        <f>"Technické podmínky utkání:   " &amp; $B$3 &amp; IF(ISBLANK($B$3),""," – ") &amp; $L$3</f>
        <v>Technické podmínky utkání:   TJ ZENTIVA Praha  – TJ Astra Zahradní Město B</v>
      </c>
    </row>
    <row r="46" spans="1:19" ht="20.100000000000001" customHeight="1">
      <c r="B46" s="2" t="s">
        <v>54</v>
      </c>
      <c r="C46" s="188" t="s">
        <v>55</v>
      </c>
      <c r="D46" s="188"/>
      <c r="I46" s="2" t="s">
        <v>56</v>
      </c>
      <c r="J46" s="188">
        <v>20</v>
      </c>
      <c r="K46" s="188"/>
    </row>
    <row r="47" spans="1:19" ht="20.100000000000001" customHeight="1">
      <c r="B47" s="2" t="s">
        <v>57</v>
      </c>
      <c r="C47" s="189" t="s">
        <v>58</v>
      </c>
      <c r="D47" s="189"/>
      <c r="I47" s="2" t="s">
        <v>59</v>
      </c>
      <c r="J47" s="189">
        <v>1</v>
      </c>
      <c r="K47" s="189"/>
      <c r="P47" s="2" t="s">
        <v>60</v>
      </c>
      <c r="Q47" s="184" t="s">
        <v>61</v>
      </c>
      <c r="R47" s="184"/>
      <c r="S47" s="184"/>
    </row>
    <row r="48" spans="1:19" ht="9.9499999999999993" customHeight="1"/>
    <row r="49" spans="1:19" ht="15" customHeight="1">
      <c r="A49" s="181" t="s">
        <v>62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3"/>
    </row>
    <row r="50" spans="1:19" ht="81" customHeight="1">
      <c r="A50" s="185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7"/>
    </row>
    <row r="51" spans="1:19" ht="5.0999999999999996" customHeight="1"/>
    <row r="52" spans="1:19" ht="15" customHeight="1">
      <c r="A52" s="181" t="s">
        <v>63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3"/>
    </row>
    <row r="53" spans="1:19" ht="6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>
      <c r="A54" s="61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>
      <c r="A55" s="52"/>
      <c r="B55" s="59" t="s">
        <v>64</v>
      </c>
      <c r="C55" s="46"/>
      <c r="D55" s="47"/>
      <c r="E55" s="59" t="s">
        <v>65</v>
      </c>
      <c r="F55" s="46"/>
      <c r="G55" s="46"/>
      <c r="H55" s="46"/>
      <c r="I55" s="47"/>
      <c r="J55" s="44"/>
      <c r="K55" s="54"/>
      <c r="L55" s="59" t="s">
        <v>64</v>
      </c>
      <c r="M55" s="46"/>
      <c r="N55" s="47"/>
      <c r="O55" s="59" t="s">
        <v>65</v>
      </c>
      <c r="P55" s="46"/>
      <c r="Q55" s="46"/>
      <c r="R55" s="46"/>
      <c r="S55" s="57"/>
    </row>
    <row r="56" spans="1:19" ht="21" customHeight="1">
      <c r="A56" s="53" t="s">
        <v>66</v>
      </c>
      <c r="B56" s="48" t="s">
        <v>67</v>
      </c>
      <c r="C56" s="49"/>
      <c r="D56" s="50" t="s">
        <v>68</v>
      </c>
      <c r="E56" s="48" t="s">
        <v>67</v>
      </c>
      <c r="F56" s="51"/>
      <c r="G56" s="51"/>
      <c r="H56" s="55"/>
      <c r="I56" s="50" t="s">
        <v>68</v>
      </c>
      <c r="J56" s="44"/>
      <c r="K56" s="56" t="s">
        <v>66</v>
      </c>
      <c r="L56" s="48" t="s">
        <v>67</v>
      </c>
      <c r="M56" s="49"/>
      <c r="N56" s="50" t="s">
        <v>68</v>
      </c>
      <c r="O56" s="48" t="s">
        <v>67</v>
      </c>
      <c r="P56" s="51"/>
      <c r="Q56" s="51"/>
      <c r="R56" s="55"/>
      <c r="S56" s="58" t="s">
        <v>68</v>
      </c>
    </row>
    <row r="57" spans="1:19" ht="21" customHeight="1">
      <c r="A57" s="67"/>
      <c r="B57" s="194"/>
      <c r="C57" s="195"/>
      <c r="D57" s="68"/>
      <c r="E57" s="194"/>
      <c r="F57" s="196"/>
      <c r="G57" s="196"/>
      <c r="H57" s="195"/>
      <c r="I57" s="68"/>
      <c r="J57" s="44"/>
      <c r="K57" s="69"/>
      <c r="L57" s="194"/>
      <c r="M57" s="195"/>
      <c r="N57" s="68"/>
      <c r="O57" s="194"/>
      <c r="P57" s="196"/>
      <c r="Q57" s="196"/>
      <c r="R57" s="195"/>
      <c r="S57" s="70"/>
    </row>
    <row r="58" spans="1:19" ht="21" customHeight="1">
      <c r="A58" s="67"/>
      <c r="B58" s="194"/>
      <c r="C58" s="195"/>
      <c r="D58" s="68"/>
      <c r="E58" s="194"/>
      <c r="F58" s="196"/>
      <c r="G58" s="196"/>
      <c r="H58" s="195"/>
      <c r="I58" s="68"/>
      <c r="J58" s="44"/>
      <c r="K58" s="69"/>
      <c r="L58" s="194"/>
      <c r="M58" s="195"/>
      <c r="N58" s="68"/>
      <c r="O58" s="194"/>
      <c r="P58" s="196"/>
      <c r="Q58" s="196"/>
      <c r="R58" s="195"/>
      <c r="S58" s="70"/>
    </row>
    <row r="59" spans="1:19" ht="12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19" ht="5.0999999999999996" customHeight="1"/>
    <row r="61" spans="1:19" ht="15" customHeight="1">
      <c r="A61" s="181" t="s">
        <v>69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3"/>
    </row>
    <row r="62" spans="1:19" ht="81" customHeight="1">
      <c r="A62" s="185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7"/>
    </row>
    <row r="63" spans="1:19" ht="5.0999999999999996" customHeight="1"/>
    <row r="64" spans="1:19" ht="15" customHeight="1">
      <c r="A64" s="181" t="s">
        <v>70</v>
      </c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3"/>
    </row>
    <row r="65" spans="1:19" ht="81" customHeight="1">
      <c r="A65" s="185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7"/>
    </row>
    <row r="66" spans="1:19" ht="30" customHeight="1">
      <c r="A66" s="65"/>
      <c r="B66" s="66" t="s">
        <v>71</v>
      </c>
      <c r="C66" s="193" t="s">
        <v>72</v>
      </c>
      <c r="D66" s="193"/>
      <c r="E66" s="193"/>
      <c r="F66" s="193"/>
      <c r="G66" s="193"/>
      <c r="H66" s="193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  <mergeCell ref="C66:H66"/>
    <mergeCell ref="A61:S61"/>
    <mergeCell ref="A62:S62"/>
    <mergeCell ref="A64:S64"/>
    <mergeCell ref="A65:S65"/>
    <mergeCell ref="A6:B6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C42:E42"/>
    <mergeCell ref="C43:H43"/>
    <mergeCell ref="L43:M43"/>
    <mergeCell ref="M42:O42"/>
    <mergeCell ref="M41:O41"/>
    <mergeCell ref="A30:B31"/>
    <mergeCell ref="A32:B32"/>
    <mergeCell ref="I31:I32"/>
    <mergeCell ref="K23:L24"/>
    <mergeCell ref="K28:L29"/>
    <mergeCell ref="K30:L31"/>
    <mergeCell ref="K32:L32"/>
    <mergeCell ref="K27:L27"/>
    <mergeCell ref="A27:B27"/>
    <mergeCell ref="A28:B29"/>
    <mergeCell ref="L1:N1"/>
    <mergeCell ref="O1:P1"/>
    <mergeCell ref="Q1:S1"/>
    <mergeCell ref="B3:I3"/>
    <mergeCell ref="B1:C2"/>
    <mergeCell ref="D1:I1"/>
    <mergeCell ref="K8:L9"/>
    <mergeCell ref="A22:B22"/>
    <mergeCell ref="A23:B24"/>
    <mergeCell ref="A25:B26"/>
    <mergeCell ref="L3:S3"/>
    <mergeCell ref="I11:I12"/>
    <mergeCell ref="R5:S5"/>
    <mergeCell ref="K10:L11"/>
    <mergeCell ref="M5:M6"/>
    <mergeCell ref="K5:L5"/>
    <mergeCell ref="K6:L6"/>
    <mergeCell ref="H5:I5"/>
    <mergeCell ref="A8:B9"/>
    <mergeCell ref="C5:C6"/>
    <mergeCell ref="D5:G5"/>
    <mergeCell ref="A5:B5"/>
    <mergeCell ref="A33:B34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K13:L14"/>
    <mergeCell ref="A10:B11"/>
    <mergeCell ref="A12:B12"/>
    <mergeCell ref="A13:B14"/>
    <mergeCell ref="I26:I27"/>
    <mergeCell ref="I36:I37"/>
    <mergeCell ref="S11:S12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18:L19"/>
    <mergeCell ref="K20:L21"/>
    <mergeCell ref="K22:L22"/>
    <mergeCell ref="K15:L16"/>
  </mergeCells>
  <dataValidations count="183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date" allowBlank="1" showInputMessage="1" showErrorMessage="1" sqref="Q1">
      <formula1>36526</formula1>
      <formula2>73050</formula2>
    </dataValidation>
    <dataValidation type="date" allowBlank="1" showInputMessage="1" showErrorMessage="1" sqref="R1">
      <formula1>36526</formula1>
      <formula2>73050</formula2>
    </dataValidation>
    <dataValidation type="date" allowBlank="1" showInputMessage="1" showErrorMessage="1" sqref="S1">
      <formula1>36526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tabSelected="1" workbookViewId="0">
      <selection activeCell="P43" sqref="P43:S43"/>
    </sheetView>
  </sheetViews>
  <sheetFormatPr defaultRowHeight="12.75"/>
  <cols>
    <col min="1" max="1" width="10.7109375" style="74" customWidth="1"/>
    <col min="2" max="2" width="15.7109375" style="74" customWidth="1"/>
    <col min="3" max="3" width="5.7109375" style="74" customWidth="1"/>
    <col min="4" max="5" width="6.7109375" style="74" customWidth="1"/>
    <col min="6" max="6" width="4.7109375" style="74" customWidth="1"/>
    <col min="7" max="7" width="6.7109375" style="74" customWidth="1"/>
    <col min="8" max="8" width="6.28515625" style="74" customWidth="1"/>
    <col min="9" max="9" width="6.7109375" style="74" customWidth="1"/>
    <col min="10" max="10" width="1.7109375" style="74" customWidth="1"/>
    <col min="11" max="11" width="10.7109375" style="74" customWidth="1"/>
    <col min="12" max="12" width="15.7109375" style="74" customWidth="1"/>
    <col min="13" max="13" width="5.7109375" style="74" customWidth="1"/>
    <col min="14" max="15" width="6.7109375" style="74" customWidth="1"/>
    <col min="16" max="16" width="4.7109375" style="74" customWidth="1"/>
    <col min="17" max="17" width="6.7109375" style="74" customWidth="1"/>
    <col min="18" max="18" width="6.28515625" style="74" customWidth="1"/>
    <col min="19" max="19" width="6.7109375" style="74" customWidth="1"/>
    <col min="20" max="20" width="9.140625" style="74" customWidth="1"/>
    <col min="21" max="16384" width="9.140625" style="73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03" t="s">
        <v>2</v>
      </c>
      <c r="L1" s="223" t="s">
        <v>3</v>
      </c>
      <c r="M1" s="223"/>
      <c r="N1" s="223"/>
      <c r="O1" s="224" t="s">
        <v>4</v>
      </c>
      <c r="P1" s="224"/>
      <c r="Q1" s="225" t="s">
        <v>105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42" t="s">
        <v>6</v>
      </c>
      <c r="B3" s="220" t="s">
        <v>154</v>
      </c>
      <c r="C3" s="221"/>
      <c r="D3" s="221"/>
      <c r="E3" s="221"/>
      <c r="F3" s="221"/>
      <c r="G3" s="221"/>
      <c r="H3" s="221"/>
      <c r="I3" s="222"/>
      <c r="K3" s="142" t="s">
        <v>8</v>
      </c>
      <c r="L3" s="220" t="s">
        <v>153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41" t="s">
        <v>15</v>
      </c>
      <c r="E6" s="140" t="s">
        <v>16</v>
      </c>
      <c r="F6" s="140" t="s">
        <v>17</v>
      </c>
      <c r="G6" s="139" t="s">
        <v>18</v>
      </c>
      <c r="H6" s="138" t="s">
        <v>19</v>
      </c>
      <c r="I6" s="137" t="s">
        <v>20</v>
      </c>
      <c r="K6" s="215" t="s">
        <v>14</v>
      </c>
      <c r="L6" s="216"/>
      <c r="M6" s="212"/>
      <c r="N6" s="141" t="s">
        <v>15</v>
      </c>
      <c r="O6" s="140" t="s">
        <v>16</v>
      </c>
      <c r="P6" s="140" t="s">
        <v>17</v>
      </c>
      <c r="Q6" s="139" t="s">
        <v>18</v>
      </c>
      <c r="R6" s="138" t="s">
        <v>19</v>
      </c>
      <c r="S6" s="137" t="s">
        <v>20</v>
      </c>
    </row>
    <row r="7" spans="1:19" ht="5.0999999999999996" customHeight="1" thickBot="1"/>
    <row r="8" spans="1:19" ht="12.95" customHeight="1">
      <c r="A8" s="199" t="s">
        <v>152</v>
      </c>
      <c r="B8" s="200"/>
      <c r="C8" s="135">
        <v>1</v>
      </c>
      <c r="D8" s="134">
        <v>120</v>
      </c>
      <c r="E8" s="133">
        <v>52</v>
      </c>
      <c r="F8" s="133">
        <v>6</v>
      </c>
      <c r="G8" s="132">
        <f>IF(AND(ISBLANK(D8),ISBLANK(E8)),"",D8+E8)</f>
        <v>172</v>
      </c>
      <c r="H8" s="131">
        <f>IF(OR(ISNUMBER($G8),ISNUMBER($Q8)),(SIGN(N($G8)-N($Q8))+1)/2,"")</f>
        <v>0</v>
      </c>
      <c r="I8" s="125"/>
      <c r="K8" s="199" t="s">
        <v>151</v>
      </c>
      <c r="L8" s="200"/>
      <c r="M8" s="135">
        <v>1</v>
      </c>
      <c r="N8" s="134">
        <v>135</v>
      </c>
      <c r="O8" s="133">
        <v>52</v>
      </c>
      <c r="P8" s="133">
        <v>4</v>
      </c>
      <c r="Q8" s="132">
        <f>IF(AND(ISBLANK(N8),ISBLANK(O8)),"",N8+O8)</f>
        <v>187</v>
      </c>
      <c r="R8" s="131">
        <f>IF(ISNUMBER($H8),1-$H8,"")</f>
        <v>1</v>
      </c>
      <c r="S8" s="125"/>
    </row>
    <row r="9" spans="1:19" ht="12.95" customHeight="1">
      <c r="A9" s="201"/>
      <c r="B9" s="202"/>
      <c r="C9" s="130">
        <v>2</v>
      </c>
      <c r="D9" s="129">
        <v>131</v>
      </c>
      <c r="E9" s="128">
        <v>35</v>
      </c>
      <c r="F9" s="128">
        <v>8</v>
      </c>
      <c r="G9" s="127">
        <f>IF(AND(ISBLANK(D9),ISBLANK(E9)),"",D9+E9)</f>
        <v>166</v>
      </c>
      <c r="H9" s="126">
        <f>IF(OR(ISNUMBER($G9),ISNUMBER($Q9)),(SIGN(N($G9)-N($Q9))+1)/2,"")</f>
        <v>0</v>
      </c>
      <c r="I9" s="125"/>
      <c r="K9" s="201"/>
      <c r="L9" s="202"/>
      <c r="M9" s="130">
        <v>2</v>
      </c>
      <c r="N9" s="129">
        <v>142</v>
      </c>
      <c r="O9" s="128">
        <v>50</v>
      </c>
      <c r="P9" s="128">
        <v>9</v>
      </c>
      <c r="Q9" s="127">
        <f>IF(AND(ISBLANK(N9),ISBLANK(O9)),"",N9+O9)</f>
        <v>192</v>
      </c>
      <c r="R9" s="126">
        <f>IF(ISNUMBER($H9),1-$H9,"")</f>
        <v>1</v>
      </c>
      <c r="S9" s="125"/>
    </row>
    <row r="10" spans="1:19" ht="12.95" customHeight="1" thickBot="1">
      <c r="A10" s="203" t="s">
        <v>150</v>
      </c>
      <c r="B10" s="204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03" t="s">
        <v>149</v>
      </c>
      <c r="L10" s="204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05"/>
      <c r="B11" s="206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197">
        <f>IF(ISNUMBER(H12),(SIGN(1000*($H12-$R12)+$G12-$Q12)+1)/2,"")</f>
        <v>0</v>
      </c>
      <c r="K11" s="205"/>
      <c r="L11" s="206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197">
        <f>IF(ISNUMBER($I11),1-$I11,"")</f>
        <v>1</v>
      </c>
    </row>
    <row r="12" spans="1:19" ht="15.95" customHeight="1" thickBot="1">
      <c r="A12" s="207">
        <v>25538</v>
      </c>
      <c r="B12" s="208"/>
      <c r="C12" s="119" t="s">
        <v>18</v>
      </c>
      <c r="D12" s="116">
        <f>IF(ISNUMBER($G12),SUM(D8:D11),"")</f>
        <v>251</v>
      </c>
      <c r="E12" s="118">
        <f>IF(ISNUMBER($G12),SUM(E8:E11),"")</f>
        <v>87</v>
      </c>
      <c r="F12" s="118">
        <f>IF(ISNUMBER($G12),SUM(F8:F11),"")</f>
        <v>14</v>
      </c>
      <c r="G12" s="117">
        <f>IF(SUM($G8:$G11)+SUM($Q8:$Q11)&gt;0,SUM(G8:G11),"")</f>
        <v>338</v>
      </c>
      <c r="H12" s="116">
        <f>IF(ISNUMBER($G12),SUM(H8:H11),"")</f>
        <v>0</v>
      </c>
      <c r="I12" s="198"/>
      <c r="K12" s="207">
        <v>25585</v>
      </c>
      <c r="L12" s="208"/>
      <c r="M12" s="119" t="s">
        <v>18</v>
      </c>
      <c r="N12" s="116">
        <f>IF(ISNUMBER($G12),SUM(N8:N11),"")</f>
        <v>277</v>
      </c>
      <c r="O12" s="118">
        <f>IF(ISNUMBER($G12),SUM(O8:O11),"")</f>
        <v>102</v>
      </c>
      <c r="P12" s="118">
        <f>IF(ISNUMBER($G12),SUM(P8:P11),"")</f>
        <v>13</v>
      </c>
      <c r="Q12" s="117">
        <f>IF(SUM($G8:$G11)+SUM($Q8:$Q11)&gt;0,SUM(Q8:Q11),"")</f>
        <v>379</v>
      </c>
      <c r="R12" s="116">
        <f>IF(ISNUMBER($G12),SUM(R8:R11),"")</f>
        <v>2</v>
      </c>
      <c r="S12" s="198"/>
    </row>
    <row r="13" spans="1:19" ht="12.95" customHeight="1">
      <c r="A13" s="199" t="s">
        <v>148</v>
      </c>
      <c r="B13" s="200"/>
      <c r="C13" s="135">
        <v>1</v>
      </c>
      <c r="D13" s="134">
        <v>144</v>
      </c>
      <c r="E13" s="133">
        <v>43</v>
      </c>
      <c r="F13" s="133">
        <v>13</v>
      </c>
      <c r="G13" s="132">
        <f>IF(AND(ISBLANK(D13),ISBLANK(E13)),"",D13+E13)</f>
        <v>187</v>
      </c>
      <c r="H13" s="131">
        <f>IF(OR(ISNUMBER($G13),ISNUMBER($Q13)),(SIGN(N($G13)-N($Q13))+1)/2,"")</f>
        <v>1</v>
      </c>
      <c r="I13" s="125"/>
      <c r="K13" s="199" t="s">
        <v>147</v>
      </c>
      <c r="L13" s="200"/>
      <c r="M13" s="135">
        <v>1</v>
      </c>
      <c r="N13" s="134">
        <v>126</v>
      </c>
      <c r="O13" s="133">
        <v>34</v>
      </c>
      <c r="P13" s="133">
        <v>10</v>
      </c>
      <c r="Q13" s="132">
        <f>IF(AND(ISBLANK(N13),ISBLANK(O13)),"",N13+O13)</f>
        <v>160</v>
      </c>
      <c r="R13" s="131">
        <f>IF(ISNUMBER($H13),1-$H13,"")</f>
        <v>0</v>
      </c>
      <c r="S13" s="125"/>
    </row>
    <row r="14" spans="1:19" ht="12.95" customHeight="1">
      <c r="A14" s="201"/>
      <c r="B14" s="202"/>
      <c r="C14" s="130">
        <v>2</v>
      </c>
      <c r="D14" s="129">
        <v>131</v>
      </c>
      <c r="E14" s="128">
        <v>80</v>
      </c>
      <c r="F14" s="128">
        <v>5</v>
      </c>
      <c r="G14" s="127">
        <f>IF(AND(ISBLANK(D14),ISBLANK(E14)),"",D14+E14)</f>
        <v>211</v>
      </c>
      <c r="H14" s="126">
        <f>IF(OR(ISNUMBER($G14),ISNUMBER($Q14)),(SIGN(N($G14)-N($Q14))+1)/2,"")</f>
        <v>1</v>
      </c>
      <c r="I14" s="125"/>
      <c r="K14" s="201"/>
      <c r="L14" s="202"/>
      <c r="M14" s="130">
        <v>2</v>
      </c>
      <c r="N14" s="129">
        <v>111</v>
      </c>
      <c r="O14" s="128">
        <v>61</v>
      </c>
      <c r="P14" s="128">
        <v>2</v>
      </c>
      <c r="Q14" s="127">
        <f>IF(AND(ISBLANK(N14),ISBLANK(O14)),"",N14+O14)</f>
        <v>172</v>
      </c>
      <c r="R14" s="126">
        <f>IF(ISNUMBER($H14),1-$H14,"")</f>
        <v>0</v>
      </c>
      <c r="S14" s="125"/>
    </row>
    <row r="15" spans="1:19" ht="12.95" customHeight="1" thickBot="1">
      <c r="A15" s="203" t="s">
        <v>40</v>
      </c>
      <c r="B15" s="204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03" t="s">
        <v>92</v>
      </c>
      <c r="L15" s="204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05"/>
      <c r="B16" s="206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197">
        <f>IF(ISNUMBER(H17),(SIGN(1000*($H17-$R17)+$G17-$Q17)+1)/2,"")</f>
        <v>1</v>
      </c>
      <c r="K16" s="205"/>
      <c r="L16" s="206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197">
        <f>IF(ISNUMBER($I16),1-$I16,"")</f>
        <v>0</v>
      </c>
    </row>
    <row r="17" spans="1:19" ht="15.95" customHeight="1" thickBot="1">
      <c r="A17" s="207">
        <v>25193</v>
      </c>
      <c r="B17" s="208"/>
      <c r="C17" s="119" t="s">
        <v>18</v>
      </c>
      <c r="D17" s="116">
        <f>IF(ISNUMBER($G17),SUM(D13:D16),"")</f>
        <v>275</v>
      </c>
      <c r="E17" s="118">
        <f>IF(ISNUMBER($G17),SUM(E13:E16),"")</f>
        <v>123</v>
      </c>
      <c r="F17" s="118">
        <f>IF(ISNUMBER($G17),SUM(F13:F16),"")</f>
        <v>18</v>
      </c>
      <c r="G17" s="117">
        <f>IF(SUM($G13:$G16)+SUM($Q13:$Q16)&gt;0,SUM(G13:G16),"")</f>
        <v>398</v>
      </c>
      <c r="H17" s="116">
        <f>IF(ISNUMBER($G17),SUM(H13:H16),"")</f>
        <v>2</v>
      </c>
      <c r="I17" s="198"/>
      <c r="K17" s="207">
        <v>25584</v>
      </c>
      <c r="L17" s="208"/>
      <c r="M17" s="119" t="s">
        <v>18</v>
      </c>
      <c r="N17" s="116">
        <f>IF(ISNUMBER($G17),SUM(N13:N16),"")</f>
        <v>237</v>
      </c>
      <c r="O17" s="118">
        <f>IF(ISNUMBER($G17),SUM(O13:O16),"")</f>
        <v>95</v>
      </c>
      <c r="P17" s="118">
        <f>IF(ISNUMBER($G17),SUM(P13:P16),"")</f>
        <v>12</v>
      </c>
      <c r="Q17" s="117">
        <f>IF(SUM($G13:$G16)+SUM($Q13:$Q16)&gt;0,SUM(Q13:Q16),"")</f>
        <v>332</v>
      </c>
      <c r="R17" s="116">
        <f>IF(ISNUMBER($G17),SUM(R13:R16),"")</f>
        <v>0</v>
      </c>
      <c r="S17" s="198"/>
    </row>
    <row r="18" spans="1:19" ht="12.95" customHeight="1">
      <c r="A18" s="199" t="s">
        <v>146</v>
      </c>
      <c r="B18" s="200"/>
      <c r="C18" s="135">
        <v>1</v>
      </c>
      <c r="D18" s="134">
        <v>138</v>
      </c>
      <c r="E18" s="133">
        <v>59</v>
      </c>
      <c r="F18" s="133">
        <v>2</v>
      </c>
      <c r="G18" s="132">
        <f>IF(AND(ISBLANK(D18),ISBLANK(E18)),"",D18+E18)</f>
        <v>197</v>
      </c>
      <c r="H18" s="131">
        <f>IF(OR(ISNUMBER($G18),ISNUMBER($Q18)),(SIGN(N($G18)-N($Q18))+1)/2,"")</f>
        <v>0</v>
      </c>
      <c r="I18" s="125"/>
      <c r="K18" s="199" t="s">
        <v>145</v>
      </c>
      <c r="L18" s="200"/>
      <c r="M18" s="135">
        <v>1</v>
      </c>
      <c r="N18" s="134">
        <v>157</v>
      </c>
      <c r="O18" s="133">
        <v>71</v>
      </c>
      <c r="P18" s="133">
        <v>6</v>
      </c>
      <c r="Q18" s="132">
        <f>IF(AND(ISBLANK(N18),ISBLANK(O18)),"",N18+O18)</f>
        <v>228</v>
      </c>
      <c r="R18" s="131">
        <f>IF(ISNUMBER($H18),1-$H18,"")</f>
        <v>1</v>
      </c>
      <c r="S18" s="125"/>
    </row>
    <row r="19" spans="1:19" ht="12.95" customHeight="1">
      <c r="A19" s="201"/>
      <c r="B19" s="202"/>
      <c r="C19" s="130">
        <v>2</v>
      </c>
      <c r="D19" s="129">
        <v>132</v>
      </c>
      <c r="E19" s="128">
        <v>79</v>
      </c>
      <c r="F19" s="128">
        <v>5</v>
      </c>
      <c r="G19" s="127">
        <f>IF(AND(ISBLANK(D19),ISBLANK(E19)),"",D19+E19)</f>
        <v>211</v>
      </c>
      <c r="H19" s="126">
        <f>IF(OR(ISNUMBER($G19),ISNUMBER($Q19)),(SIGN(N($G19)-N($Q19))+1)/2,"")</f>
        <v>1</v>
      </c>
      <c r="I19" s="125"/>
      <c r="K19" s="201"/>
      <c r="L19" s="202"/>
      <c r="M19" s="130">
        <v>2</v>
      </c>
      <c r="N19" s="129">
        <v>151</v>
      </c>
      <c r="O19" s="128">
        <v>52</v>
      </c>
      <c r="P19" s="128">
        <v>10</v>
      </c>
      <c r="Q19" s="127">
        <f>IF(AND(ISBLANK(N19),ISBLANK(O19)),"",N19+O19)</f>
        <v>203</v>
      </c>
      <c r="R19" s="126">
        <f>IF(ISNUMBER($H19),1-$H19,"")</f>
        <v>0</v>
      </c>
      <c r="S19" s="125"/>
    </row>
    <row r="20" spans="1:19" ht="12.95" customHeight="1" thickBot="1">
      <c r="A20" s="203" t="s">
        <v>144</v>
      </c>
      <c r="B20" s="204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03" t="s">
        <v>143</v>
      </c>
      <c r="L20" s="204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05"/>
      <c r="B21" s="206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197">
        <f>IF(ISNUMBER(H22),(SIGN(1000*($H22-$R22)+$G22-$Q22)+1)/2,"")</f>
        <v>0</v>
      </c>
      <c r="K21" s="205"/>
      <c r="L21" s="206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197">
        <f>IF(ISNUMBER($I21),1-$I21,"")</f>
        <v>1</v>
      </c>
    </row>
    <row r="22" spans="1:19" ht="15.95" customHeight="1" thickBot="1">
      <c r="A22" s="207">
        <v>5778</v>
      </c>
      <c r="B22" s="208"/>
      <c r="C22" s="119" t="s">
        <v>18</v>
      </c>
      <c r="D22" s="116">
        <f>IF(ISNUMBER($G22),SUM(D18:D21),"")</f>
        <v>270</v>
      </c>
      <c r="E22" s="118">
        <f>IF(ISNUMBER($G22),SUM(E18:E21),"")</f>
        <v>138</v>
      </c>
      <c r="F22" s="118">
        <f>IF(ISNUMBER($G22),SUM(F18:F21),"")</f>
        <v>7</v>
      </c>
      <c r="G22" s="117">
        <f>IF(SUM($G18:$G21)+SUM($Q18:$Q21)&gt;0,SUM(G18:G21),"")</f>
        <v>408</v>
      </c>
      <c r="H22" s="116">
        <f>IF(ISNUMBER($G22),SUM(H18:H21),"")</f>
        <v>1</v>
      </c>
      <c r="I22" s="198"/>
      <c r="K22" s="207">
        <v>24644</v>
      </c>
      <c r="L22" s="208"/>
      <c r="M22" s="119" t="s">
        <v>18</v>
      </c>
      <c r="N22" s="136">
        <f>IF(ISNUMBER($G22),SUM(N18:N21),"")</f>
        <v>308</v>
      </c>
      <c r="O22" s="118">
        <f>IF(ISNUMBER($G22),SUM(O18:O21),"")</f>
        <v>123</v>
      </c>
      <c r="P22" s="118">
        <f>IF(ISNUMBER($G22),SUM(P18:P21),"")</f>
        <v>16</v>
      </c>
      <c r="Q22" s="117">
        <f>IF(SUM($G18:$G21)+SUM($Q18:$Q21)&gt;0,SUM(Q18:Q21),"")</f>
        <v>431</v>
      </c>
      <c r="R22" s="116">
        <f>IF(ISNUMBER($G22),SUM(R18:R21),"")</f>
        <v>1</v>
      </c>
      <c r="S22" s="198"/>
    </row>
    <row r="23" spans="1:19" ht="12.95" customHeight="1">
      <c r="A23" s="199" t="s">
        <v>95</v>
      </c>
      <c r="B23" s="200"/>
      <c r="C23" s="135">
        <v>1</v>
      </c>
      <c r="D23" s="134">
        <v>141</v>
      </c>
      <c r="E23" s="133">
        <v>58</v>
      </c>
      <c r="F23" s="133">
        <v>4</v>
      </c>
      <c r="G23" s="132">
        <f>IF(AND(ISBLANK(D23),ISBLANK(E23)),"",D23+E23)</f>
        <v>199</v>
      </c>
      <c r="H23" s="131">
        <f>IF(OR(ISNUMBER($G23),ISNUMBER($Q23)),(SIGN(N($G23)-N($Q23))+1)/2,"")</f>
        <v>0</v>
      </c>
      <c r="I23" s="125"/>
      <c r="K23" s="199" t="s">
        <v>142</v>
      </c>
      <c r="L23" s="200"/>
      <c r="M23" s="135">
        <v>1</v>
      </c>
      <c r="N23" s="134">
        <v>150</v>
      </c>
      <c r="O23" s="133">
        <v>71</v>
      </c>
      <c r="P23" s="133">
        <v>6</v>
      </c>
      <c r="Q23" s="132">
        <f>IF(AND(ISBLANK(N23),ISBLANK(O23)),"",N23+O23)</f>
        <v>221</v>
      </c>
      <c r="R23" s="131">
        <f>IF(ISNUMBER($H23),1-$H23,"")</f>
        <v>1</v>
      </c>
      <c r="S23" s="125"/>
    </row>
    <row r="24" spans="1:19" ht="12.95" customHeight="1">
      <c r="A24" s="201"/>
      <c r="B24" s="202"/>
      <c r="C24" s="130">
        <v>2</v>
      </c>
      <c r="D24" s="129">
        <v>142</v>
      </c>
      <c r="E24" s="128">
        <v>51</v>
      </c>
      <c r="F24" s="128">
        <v>7</v>
      </c>
      <c r="G24" s="127">
        <f>IF(AND(ISBLANK(D24),ISBLANK(E24)),"",D24+E24)</f>
        <v>193</v>
      </c>
      <c r="H24" s="126">
        <f>IF(OR(ISNUMBER($G24),ISNUMBER($Q24)),(SIGN(N($G24)-N($Q24))+1)/2,"")</f>
        <v>0</v>
      </c>
      <c r="I24" s="125"/>
      <c r="K24" s="201"/>
      <c r="L24" s="202"/>
      <c r="M24" s="130">
        <v>2</v>
      </c>
      <c r="N24" s="129">
        <v>155</v>
      </c>
      <c r="O24" s="128">
        <v>62</v>
      </c>
      <c r="P24" s="128">
        <v>3</v>
      </c>
      <c r="Q24" s="127">
        <f>IF(AND(ISBLANK(N24),ISBLANK(O24)),"",N24+O24)</f>
        <v>217</v>
      </c>
      <c r="R24" s="126">
        <f>IF(ISNUMBER($H24),1-$H24,"")</f>
        <v>1</v>
      </c>
      <c r="S24" s="125"/>
    </row>
    <row r="25" spans="1:19" ht="12.95" customHeight="1" thickBot="1">
      <c r="A25" s="203" t="s">
        <v>141</v>
      </c>
      <c r="B25" s="204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03" t="s">
        <v>93</v>
      </c>
      <c r="L25" s="204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05"/>
      <c r="B26" s="206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197">
        <f>IF(ISNUMBER(H27),(SIGN(1000*($H27-$R27)+$G27-$Q27)+1)/2,"")</f>
        <v>0</v>
      </c>
      <c r="K26" s="205"/>
      <c r="L26" s="206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197">
        <f>IF(ISNUMBER($I26),1-$I26,"")</f>
        <v>1</v>
      </c>
    </row>
    <row r="27" spans="1:19" ht="15.95" customHeight="1" thickBot="1">
      <c r="A27" s="207">
        <v>1441</v>
      </c>
      <c r="B27" s="208"/>
      <c r="C27" s="119" t="s">
        <v>18</v>
      </c>
      <c r="D27" s="116">
        <f>IF(ISNUMBER($G27),SUM(D23:D26),"")</f>
        <v>283</v>
      </c>
      <c r="E27" s="118">
        <f>IF(ISNUMBER($G27),SUM(E23:E26),"")</f>
        <v>109</v>
      </c>
      <c r="F27" s="118">
        <f>IF(ISNUMBER($G27),SUM(F23:F26),"")</f>
        <v>11</v>
      </c>
      <c r="G27" s="117">
        <f>IF(SUM($G23:$G26)+SUM($Q23:$Q26)&gt;0,SUM(G23:G26),"")</f>
        <v>392</v>
      </c>
      <c r="H27" s="116">
        <f>IF(ISNUMBER($G27),SUM(H23:H26),"")</f>
        <v>0</v>
      </c>
      <c r="I27" s="198"/>
      <c r="K27" s="207">
        <v>23581</v>
      </c>
      <c r="L27" s="208"/>
      <c r="M27" s="119" t="s">
        <v>18</v>
      </c>
      <c r="N27" s="136">
        <f>IF(ISNUMBER($G27),SUM(N23:N26),"")</f>
        <v>305</v>
      </c>
      <c r="O27" s="118">
        <f>IF(ISNUMBER($G27),SUM(O23:O26),"")</f>
        <v>133</v>
      </c>
      <c r="P27" s="118">
        <f>IF(ISNUMBER($G27),SUM(P23:P26),"")</f>
        <v>9</v>
      </c>
      <c r="Q27" s="117">
        <f>IF(SUM($G23:$G26)+SUM($Q23:$Q26)&gt;0,SUM(Q23:Q26),"")</f>
        <v>438</v>
      </c>
      <c r="R27" s="116">
        <f>IF(ISNUMBER($G27),SUM(R23:R26),"")</f>
        <v>2</v>
      </c>
      <c r="S27" s="198"/>
    </row>
    <row r="28" spans="1:19" ht="12.95" customHeight="1">
      <c r="A28" s="199" t="s">
        <v>140</v>
      </c>
      <c r="B28" s="200"/>
      <c r="C28" s="135">
        <v>1</v>
      </c>
      <c r="D28" s="134">
        <v>115</v>
      </c>
      <c r="E28" s="133">
        <v>59</v>
      </c>
      <c r="F28" s="133">
        <v>7</v>
      </c>
      <c r="G28" s="132">
        <f>IF(AND(ISBLANK(D28),ISBLANK(E28)),"",D28+E28)</f>
        <v>174</v>
      </c>
      <c r="H28" s="131">
        <f>IF(OR(ISNUMBER($G28),ISNUMBER($Q28)),(SIGN(N($G28)-N($Q28))+1)/2,"")</f>
        <v>0</v>
      </c>
      <c r="I28" s="125"/>
      <c r="K28" s="199" t="s">
        <v>139</v>
      </c>
      <c r="L28" s="200"/>
      <c r="M28" s="135">
        <v>1</v>
      </c>
      <c r="N28" s="134">
        <v>156</v>
      </c>
      <c r="O28" s="133">
        <v>52</v>
      </c>
      <c r="P28" s="133">
        <v>6</v>
      </c>
      <c r="Q28" s="132">
        <f>IF(AND(ISBLANK(N28),ISBLANK(O28)),"",N28+O28)</f>
        <v>208</v>
      </c>
      <c r="R28" s="131">
        <f>IF(ISNUMBER($H28),1-$H28,"")</f>
        <v>1</v>
      </c>
      <c r="S28" s="125"/>
    </row>
    <row r="29" spans="1:19" ht="12.95" customHeight="1">
      <c r="A29" s="201"/>
      <c r="B29" s="202"/>
      <c r="C29" s="130">
        <v>2</v>
      </c>
      <c r="D29" s="129">
        <v>117</v>
      </c>
      <c r="E29" s="128">
        <v>34</v>
      </c>
      <c r="F29" s="128">
        <v>9</v>
      </c>
      <c r="G29" s="127">
        <f>IF(AND(ISBLANK(D29),ISBLANK(E29)),"",D29+E29)</f>
        <v>151</v>
      </c>
      <c r="H29" s="126">
        <f>IF(OR(ISNUMBER($G29),ISNUMBER($Q29)),(SIGN(N($G29)-N($Q29))+1)/2,"")</f>
        <v>0</v>
      </c>
      <c r="I29" s="125"/>
      <c r="K29" s="201"/>
      <c r="L29" s="202"/>
      <c r="M29" s="130">
        <v>2</v>
      </c>
      <c r="N29" s="129">
        <v>152</v>
      </c>
      <c r="O29" s="128">
        <v>62</v>
      </c>
      <c r="P29" s="128">
        <v>2</v>
      </c>
      <c r="Q29" s="127">
        <f>IF(AND(ISBLANK(N29),ISBLANK(O29)),"",N29+O29)</f>
        <v>214</v>
      </c>
      <c r="R29" s="126">
        <f>IF(ISNUMBER($H29),1-$H29,"")</f>
        <v>1</v>
      </c>
      <c r="S29" s="125"/>
    </row>
    <row r="30" spans="1:19" ht="12.95" customHeight="1" thickBot="1">
      <c r="A30" s="203" t="s">
        <v>138</v>
      </c>
      <c r="B30" s="204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03" t="s">
        <v>88</v>
      </c>
      <c r="L30" s="204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05"/>
      <c r="B31" s="206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197">
        <f>IF(ISNUMBER(H32),(SIGN(1000*($H32-$R32)+$G32-$Q32)+1)/2,"")</f>
        <v>0</v>
      </c>
      <c r="K31" s="205"/>
      <c r="L31" s="206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197">
        <f>IF(ISNUMBER($I31),1-$I31,"")</f>
        <v>1</v>
      </c>
    </row>
    <row r="32" spans="1:19" ht="15.95" customHeight="1" thickBot="1">
      <c r="A32" s="207">
        <v>25742</v>
      </c>
      <c r="B32" s="208"/>
      <c r="C32" s="119" t="s">
        <v>18</v>
      </c>
      <c r="D32" s="116">
        <f>IF(ISNUMBER($G32),SUM(D28:D31),"")</f>
        <v>232</v>
      </c>
      <c r="E32" s="118">
        <f>IF(ISNUMBER($G32),SUM(E28:E31),"")</f>
        <v>93</v>
      </c>
      <c r="F32" s="118">
        <f>IF(ISNUMBER($G32),SUM(F28:F31),"")</f>
        <v>16</v>
      </c>
      <c r="G32" s="117">
        <f>IF(SUM($G28:$G31)+SUM($Q28:$Q31)&gt;0,SUM(G28:G31),"")</f>
        <v>325</v>
      </c>
      <c r="H32" s="116">
        <f>IF(ISNUMBER($G32),SUM(H28:H31),"")</f>
        <v>0</v>
      </c>
      <c r="I32" s="198"/>
      <c r="K32" s="207">
        <v>23351</v>
      </c>
      <c r="L32" s="208"/>
      <c r="M32" s="119" t="s">
        <v>18</v>
      </c>
      <c r="N32" s="136">
        <f>IF(ISNUMBER($G32),SUM(N28:N31),"")</f>
        <v>308</v>
      </c>
      <c r="O32" s="118">
        <f>IF(ISNUMBER($G32),SUM(O28:O31),"")</f>
        <v>114</v>
      </c>
      <c r="P32" s="118">
        <f>IF(ISNUMBER($G32),SUM(P28:P31),"")</f>
        <v>8</v>
      </c>
      <c r="Q32" s="117">
        <f>IF(SUM($G28:$G31)+SUM($Q28:$Q31)&gt;0,SUM(Q28:Q31),"")</f>
        <v>422</v>
      </c>
      <c r="R32" s="116">
        <f>IF(ISNUMBER($G32),SUM(R28:R31),"")</f>
        <v>2</v>
      </c>
      <c r="S32" s="198"/>
    </row>
    <row r="33" spans="1:19" ht="12.95" customHeight="1">
      <c r="A33" s="199" t="s">
        <v>136</v>
      </c>
      <c r="B33" s="200"/>
      <c r="C33" s="135">
        <v>1</v>
      </c>
      <c r="D33" s="134">
        <v>159</v>
      </c>
      <c r="E33" s="133">
        <v>81</v>
      </c>
      <c r="F33" s="133">
        <v>4</v>
      </c>
      <c r="G33" s="132">
        <f>IF(AND(ISBLANK(D33),ISBLANK(E33)),"",D33+E33)</f>
        <v>240</v>
      </c>
      <c r="H33" s="131">
        <f>IF(OR(ISNUMBER($G33),ISNUMBER($Q33)),(SIGN(N($G33)-N($Q33))+1)/2,"")</f>
        <v>1</v>
      </c>
      <c r="I33" s="125"/>
      <c r="K33" s="199" t="s">
        <v>137</v>
      </c>
      <c r="L33" s="200"/>
      <c r="M33" s="135">
        <v>1</v>
      </c>
      <c r="N33" s="134">
        <v>152</v>
      </c>
      <c r="O33" s="133">
        <v>62</v>
      </c>
      <c r="P33" s="133">
        <v>1</v>
      </c>
      <c r="Q33" s="132">
        <f>IF(AND(ISBLANK(N33),ISBLANK(O33)),"",N33+O33)</f>
        <v>214</v>
      </c>
      <c r="R33" s="131">
        <f>IF(ISNUMBER($H33),1-$H33,"")</f>
        <v>0</v>
      </c>
      <c r="S33" s="125"/>
    </row>
    <row r="34" spans="1:19" ht="12.95" customHeight="1">
      <c r="A34" s="201"/>
      <c r="B34" s="202"/>
      <c r="C34" s="130">
        <v>2</v>
      </c>
      <c r="D34" s="129">
        <v>136</v>
      </c>
      <c r="E34" s="128">
        <v>53</v>
      </c>
      <c r="F34" s="128">
        <v>6</v>
      </c>
      <c r="G34" s="127">
        <f>IF(AND(ISBLANK(D34),ISBLANK(E34)),"",D34+E34)</f>
        <v>189</v>
      </c>
      <c r="H34" s="126">
        <f>IF(OR(ISNUMBER($G34),ISNUMBER($Q34)),(SIGN(N($G34)-N($Q34))+1)/2,"")</f>
        <v>0</v>
      </c>
      <c r="I34" s="125"/>
      <c r="K34" s="201"/>
      <c r="L34" s="202"/>
      <c r="M34" s="130">
        <v>2</v>
      </c>
      <c r="N34" s="129">
        <v>159</v>
      </c>
      <c r="O34" s="128">
        <v>77</v>
      </c>
      <c r="P34" s="128">
        <v>5</v>
      </c>
      <c r="Q34" s="127">
        <f>IF(AND(ISBLANK(N34),ISBLANK(O34)),"",N34+O34)</f>
        <v>236</v>
      </c>
      <c r="R34" s="126">
        <f>IF(ISNUMBER($H34),1-$H34,"")</f>
        <v>1</v>
      </c>
      <c r="S34" s="125"/>
    </row>
    <row r="35" spans="1:19" ht="12.95" customHeight="1" thickBot="1">
      <c r="A35" s="203" t="s">
        <v>115</v>
      </c>
      <c r="B35" s="204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03" t="s">
        <v>96</v>
      </c>
      <c r="L35" s="204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05"/>
      <c r="B36" s="206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197">
        <f>IF(ISNUMBER(H37),(SIGN(1000*($H37-$R37)+$G37-$Q37)+1)/2,"")</f>
        <v>0</v>
      </c>
      <c r="K36" s="205"/>
      <c r="L36" s="206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197">
        <f>IF(ISNUMBER($I36),1-$I36,"")</f>
        <v>1</v>
      </c>
    </row>
    <row r="37" spans="1:19" ht="15.95" customHeight="1" thickBot="1">
      <c r="A37" s="207">
        <v>22252</v>
      </c>
      <c r="B37" s="208"/>
      <c r="C37" s="119" t="s">
        <v>18</v>
      </c>
      <c r="D37" s="116">
        <f>IF(ISNUMBER($G37),SUM(D33:D36),"")</f>
        <v>295</v>
      </c>
      <c r="E37" s="118">
        <f>IF(ISNUMBER($G37),SUM(E33:E36),"")</f>
        <v>134</v>
      </c>
      <c r="F37" s="118">
        <f>IF(ISNUMBER($G37),SUM(F33:F36),"")</f>
        <v>10</v>
      </c>
      <c r="G37" s="117">
        <f>IF(SUM($G33:$G36)+SUM($Q33:$Q36)&gt;0,SUM(G33:G36),"")</f>
        <v>429</v>
      </c>
      <c r="H37" s="116">
        <f>IF(ISNUMBER($G37),SUM(H33:H36),"")</f>
        <v>1</v>
      </c>
      <c r="I37" s="198"/>
      <c r="K37" s="207">
        <v>17154</v>
      </c>
      <c r="L37" s="208"/>
      <c r="M37" s="119" t="s">
        <v>18</v>
      </c>
      <c r="N37" s="136">
        <f>IF(ISNUMBER($G37),SUM(N33:N36),"")</f>
        <v>311</v>
      </c>
      <c r="O37" s="118">
        <f>IF(ISNUMBER($G37),SUM(O33:O36),"")</f>
        <v>139</v>
      </c>
      <c r="P37" s="118">
        <f>IF(ISNUMBER($G37),SUM(P33:P36),"")</f>
        <v>6</v>
      </c>
      <c r="Q37" s="143">
        <f>IF(SUM($G33:$G36)+SUM($Q33:$Q36)&gt;0,SUM(Q33:Q36),"")</f>
        <v>450</v>
      </c>
      <c r="R37" s="116">
        <f>IF(ISNUMBER($G37),SUM(R33:R36),"")</f>
        <v>1</v>
      </c>
      <c r="S37" s="198"/>
    </row>
    <row r="38" spans="1:19" ht="5.0999999999999996" customHeight="1" thickBot="1"/>
    <row r="39" spans="1:19" ht="20.100000000000001" customHeight="1" thickBot="1">
      <c r="A39" s="115"/>
      <c r="B39" s="114"/>
      <c r="C39" s="113" t="s">
        <v>45</v>
      </c>
      <c r="D39" s="112">
        <f>IF(ISNUMBER($G39),SUM(D12,D17,D22,D27,D32,D37),"")</f>
        <v>1606</v>
      </c>
      <c r="E39" s="111">
        <f>IF(ISNUMBER($G39),SUM(E12,E17,E22,E27,E32,E37),"")</f>
        <v>684</v>
      </c>
      <c r="F39" s="111">
        <f>IF(ISNUMBER($G39),SUM(F12,F17,F22,F27,F32,F37),"")</f>
        <v>76</v>
      </c>
      <c r="G39" s="110">
        <f>IF(SUM($G$8:$G$37)+SUM($Q$8:$Q$37)&gt;0,SUM(G12,G17,G22,G27,G32,G37),"")</f>
        <v>2290</v>
      </c>
      <c r="H39" s="109">
        <f>IF(SUM($G$8:$G$37)+SUM($Q$8:$Q$37)&gt;0,SUM(H12,H17,H22,H27,H32,H37),"")</f>
        <v>4</v>
      </c>
      <c r="I39" s="108">
        <f>IF(ISNUMBER($G39),(SIGN($G39-$Q39)+1)/IF(COUNT(I$11,I$16,I$21,I$26,I$31,I$36)&gt;3,1,2),"")</f>
        <v>0</v>
      </c>
      <c r="K39" s="115"/>
      <c r="L39" s="114"/>
      <c r="M39" s="113" t="s">
        <v>45</v>
      </c>
      <c r="N39" s="112">
        <f>IF(ISNUMBER($G39),SUM(N12,N17,N22,N27,N32,N37),"")</f>
        <v>1746</v>
      </c>
      <c r="O39" s="111">
        <f>IF(ISNUMBER($G39),SUM(O12,O17,O22,O27,O32,O37),"")</f>
        <v>706</v>
      </c>
      <c r="P39" s="111">
        <f>IF(ISNUMBER($G39),SUM(P12,P17,P22,P27,P32,P37),"")</f>
        <v>64</v>
      </c>
      <c r="Q39" s="110">
        <f>IF(SUM($G$8:$G$37)+SUM($Q$8:$Q$37)&gt;0,SUM(Q12,Q17,Q22,Q27,Q32,Q37),"")</f>
        <v>2452</v>
      </c>
      <c r="R39" s="109">
        <f>IF(SUM($G$8:$G$37)+SUM($Q$8:$Q$37)&gt;0,SUM(R12,R17,R22,R27,R32,R37),"")</f>
        <v>8</v>
      </c>
      <c r="S39" s="108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3"/>
      <c r="B41" s="105" t="s">
        <v>46</v>
      </c>
      <c r="C41" s="246" t="s">
        <v>136</v>
      </c>
      <c r="D41" s="246"/>
      <c r="E41" s="246"/>
      <c r="G41" s="230" t="s">
        <v>48</v>
      </c>
      <c r="H41" s="230"/>
      <c r="I41" s="107">
        <f>IF(ISNUMBER(I$39),SUM(I11,I16,I21,I26,I31,I36,I39),"")</f>
        <v>1</v>
      </c>
      <c r="K41" s="83"/>
      <c r="L41" s="105" t="s">
        <v>46</v>
      </c>
      <c r="M41" s="246" t="s">
        <v>135</v>
      </c>
      <c r="N41" s="246"/>
      <c r="O41" s="246"/>
      <c r="Q41" s="230" t="s">
        <v>48</v>
      </c>
      <c r="R41" s="230"/>
      <c r="S41" s="107">
        <f>IF(ISNUMBER(S$39),SUM(S11,S16,S21,S26,S31,S36,S39),"")</f>
        <v>7</v>
      </c>
    </row>
    <row r="42" spans="1:19" ht="18" customHeight="1">
      <c r="A42" s="83"/>
      <c r="B42" s="105" t="s">
        <v>50</v>
      </c>
      <c r="C42" s="245"/>
      <c r="D42" s="245"/>
      <c r="E42" s="245"/>
      <c r="G42" s="106"/>
      <c r="H42" s="106"/>
      <c r="I42" s="106"/>
      <c r="K42" s="83"/>
      <c r="L42" s="105" t="s">
        <v>50</v>
      </c>
      <c r="M42" s="245"/>
      <c r="N42" s="245"/>
      <c r="O42" s="245"/>
      <c r="Q42" s="106"/>
      <c r="R42" s="106"/>
      <c r="S42" s="106"/>
    </row>
    <row r="43" spans="1:19" ht="20.100000000000001" customHeight="1">
      <c r="A43" s="105" t="s">
        <v>51</v>
      </c>
      <c r="B43" s="105" t="s">
        <v>52</v>
      </c>
      <c r="C43" s="231"/>
      <c r="D43" s="231"/>
      <c r="E43" s="231"/>
      <c r="F43" s="231"/>
      <c r="G43" s="231"/>
      <c r="H43" s="231"/>
      <c r="I43" s="105"/>
      <c r="J43" s="105"/>
      <c r="K43" s="105" t="s">
        <v>53</v>
      </c>
      <c r="L43" s="231"/>
      <c r="M43" s="231"/>
      <c r="O43" s="105" t="s">
        <v>50</v>
      </c>
      <c r="P43" s="231"/>
      <c r="Q43" s="231"/>
      <c r="R43" s="231"/>
      <c r="S43" s="231"/>
    </row>
    <row r="44" spans="1:19" ht="9.9499999999999993" customHeight="1">
      <c r="E44" s="83"/>
      <c r="H44" s="83"/>
    </row>
    <row r="45" spans="1:19" ht="30" customHeight="1">
      <c r="A45" s="104" t="str">
        <f>"Technické podmínky utkání:   " &amp; $B$3 &amp; IF(ISBLANK($B$3),""," – ") &amp; $L$3</f>
        <v>Technické podmínky utkání:   SK Žižkov Praha D – SK Meteor Praha D</v>
      </c>
    </row>
    <row r="46" spans="1:19" ht="20.100000000000001" customHeight="1">
      <c r="B46" s="103" t="s">
        <v>54</v>
      </c>
      <c r="C46" s="239" t="s">
        <v>109</v>
      </c>
      <c r="D46" s="239"/>
      <c r="I46" s="103" t="s">
        <v>56</v>
      </c>
      <c r="J46" s="239">
        <v>20</v>
      </c>
      <c r="K46" s="239"/>
    </row>
    <row r="47" spans="1:19" ht="20.100000000000001" customHeight="1">
      <c r="B47" s="103" t="s">
        <v>57</v>
      </c>
      <c r="C47" s="240" t="s">
        <v>134</v>
      </c>
      <c r="D47" s="240"/>
      <c r="I47" s="103" t="s">
        <v>59</v>
      </c>
      <c r="J47" s="240">
        <v>1</v>
      </c>
      <c r="K47" s="240"/>
      <c r="P47" s="103" t="s">
        <v>60</v>
      </c>
      <c r="Q47" s="235" t="s">
        <v>61</v>
      </c>
      <c r="R47" s="235"/>
      <c r="S47" s="235"/>
    </row>
    <row r="48" spans="1:19" ht="9.9499999999999993" customHeight="1"/>
    <row r="49" spans="1:19" ht="15" customHeight="1">
      <c r="A49" s="232" t="s">
        <v>62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63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99"/>
    </row>
    <row r="54" spans="1:19" ht="21" customHeight="1">
      <c r="A54" s="101" t="s">
        <v>6</v>
      </c>
      <c r="B54" s="83"/>
      <c r="C54" s="83"/>
      <c r="D54" s="83"/>
      <c r="E54" s="83"/>
      <c r="F54" s="83"/>
      <c r="G54" s="83"/>
      <c r="H54" s="83"/>
      <c r="I54" s="83"/>
      <c r="J54" s="83"/>
      <c r="K54" s="100" t="s">
        <v>8</v>
      </c>
      <c r="L54" s="83"/>
      <c r="M54" s="83"/>
      <c r="N54" s="83"/>
      <c r="O54" s="83"/>
      <c r="P54" s="83"/>
      <c r="Q54" s="83"/>
      <c r="R54" s="83"/>
      <c r="S54" s="99"/>
    </row>
    <row r="55" spans="1:19" ht="21" customHeight="1">
      <c r="A55" s="98"/>
      <c r="B55" s="95" t="s">
        <v>64</v>
      </c>
      <c r="C55" s="94"/>
      <c r="D55" s="96"/>
      <c r="E55" s="95" t="s">
        <v>65</v>
      </c>
      <c r="F55" s="94"/>
      <c r="G55" s="94"/>
      <c r="H55" s="94"/>
      <c r="I55" s="96"/>
      <c r="J55" s="83"/>
      <c r="K55" s="97"/>
      <c r="L55" s="95" t="s">
        <v>64</v>
      </c>
      <c r="M55" s="94"/>
      <c r="N55" s="96"/>
      <c r="O55" s="95" t="s">
        <v>65</v>
      </c>
      <c r="P55" s="94"/>
      <c r="Q55" s="94"/>
      <c r="R55" s="94"/>
      <c r="S55" s="93"/>
    </row>
    <row r="56" spans="1:19" ht="21" customHeight="1">
      <c r="A56" s="92" t="s">
        <v>66</v>
      </c>
      <c r="B56" s="88" t="s">
        <v>67</v>
      </c>
      <c r="C56" s="90"/>
      <c r="D56" s="89" t="s">
        <v>68</v>
      </c>
      <c r="E56" s="88" t="s">
        <v>67</v>
      </c>
      <c r="F56" s="87"/>
      <c r="G56" s="87"/>
      <c r="H56" s="86"/>
      <c r="I56" s="89" t="s">
        <v>68</v>
      </c>
      <c r="J56" s="83"/>
      <c r="K56" s="91" t="s">
        <v>66</v>
      </c>
      <c r="L56" s="88" t="s">
        <v>67</v>
      </c>
      <c r="M56" s="90"/>
      <c r="N56" s="89" t="s">
        <v>68</v>
      </c>
      <c r="O56" s="88" t="s">
        <v>67</v>
      </c>
      <c r="P56" s="87"/>
      <c r="Q56" s="87"/>
      <c r="R56" s="86"/>
      <c r="S56" s="85" t="s">
        <v>68</v>
      </c>
    </row>
    <row r="57" spans="1:19" ht="21" customHeight="1">
      <c r="A57" s="84"/>
      <c r="B57" s="242"/>
      <c r="C57" s="244"/>
      <c r="D57" s="81"/>
      <c r="E57" s="242"/>
      <c r="F57" s="243"/>
      <c r="G57" s="243"/>
      <c r="H57" s="244"/>
      <c r="I57" s="81"/>
      <c r="J57" s="83"/>
      <c r="K57" s="82"/>
      <c r="L57" s="242"/>
      <c r="M57" s="244"/>
      <c r="N57" s="81"/>
      <c r="O57" s="242"/>
      <c r="P57" s="243"/>
      <c r="Q57" s="243"/>
      <c r="R57" s="244"/>
      <c r="S57" s="80"/>
    </row>
    <row r="58" spans="1:19" ht="21" customHeight="1">
      <c r="A58" s="84"/>
      <c r="B58" s="242"/>
      <c r="C58" s="244"/>
      <c r="D58" s="81"/>
      <c r="E58" s="242"/>
      <c r="F58" s="243"/>
      <c r="G58" s="243"/>
      <c r="H58" s="244"/>
      <c r="I58" s="81"/>
      <c r="J58" s="83"/>
      <c r="K58" s="82"/>
      <c r="L58" s="242"/>
      <c r="M58" s="244"/>
      <c r="N58" s="81"/>
      <c r="O58" s="242"/>
      <c r="P58" s="243"/>
      <c r="Q58" s="243"/>
      <c r="R58" s="244"/>
      <c r="S58" s="80"/>
    </row>
    <row r="59" spans="1:19" ht="12" customHeight="1">
      <c r="A59" s="79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7"/>
    </row>
    <row r="60" spans="1:19" ht="5.0999999999999996" customHeight="1"/>
    <row r="61" spans="1:19" ht="15" customHeight="1">
      <c r="A61" s="232" t="s">
        <v>69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70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 t="s">
        <v>133</v>
      </c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6"/>
      <c r="B66" s="75" t="s">
        <v>71</v>
      </c>
      <c r="C66" s="241" t="s">
        <v>73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4" customWidth="1"/>
    <col min="2" max="2" width="15.7109375" style="74" customWidth="1"/>
    <col min="3" max="3" width="5.7109375" style="74" customWidth="1"/>
    <col min="4" max="5" width="6.7109375" style="74" customWidth="1"/>
    <col min="6" max="6" width="4.7109375" style="74" customWidth="1"/>
    <col min="7" max="7" width="6.7109375" style="74" customWidth="1"/>
    <col min="8" max="8" width="6.28515625" style="74" customWidth="1"/>
    <col min="9" max="9" width="6.7109375" style="74" customWidth="1"/>
    <col min="10" max="10" width="1.7109375" style="74" customWidth="1"/>
    <col min="11" max="11" width="10.7109375" style="74" customWidth="1"/>
    <col min="12" max="12" width="15.7109375" style="74" customWidth="1"/>
    <col min="13" max="13" width="5.7109375" style="74" customWidth="1"/>
    <col min="14" max="15" width="6.7109375" style="74" customWidth="1"/>
    <col min="16" max="16" width="4.7109375" style="74" customWidth="1"/>
    <col min="17" max="17" width="6.7109375" style="74" customWidth="1"/>
    <col min="18" max="18" width="6.28515625" style="74" customWidth="1"/>
    <col min="19" max="19" width="6.7109375" style="74" customWidth="1"/>
    <col min="20" max="20" width="9.140625" style="74" customWidth="1"/>
    <col min="21" max="16384" width="9.140625" style="73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03" t="s">
        <v>2</v>
      </c>
      <c r="L1" s="223" t="s">
        <v>132</v>
      </c>
      <c r="M1" s="223"/>
      <c r="N1" s="223"/>
      <c r="O1" s="224" t="s">
        <v>4</v>
      </c>
      <c r="P1" s="224"/>
      <c r="Q1" s="225" t="s">
        <v>105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42" t="s">
        <v>6</v>
      </c>
      <c r="B3" s="220" t="s">
        <v>131</v>
      </c>
      <c r="C3" s="221"/>
      <c r="D3" s="221"/>
      <c r="E3" s="221"/>
      <c r="F3" s="221"/>
      <c r="G3" s="221"/>
      <c r="H3" s="221"/>
      <c r="I3" s="222"/>
      <c r="K3" s="142" t="s">
        <v>8</v>
      </c>
      <c r="L3" s="220" t="s">
        <v>130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41" t="s">
        <v>15</v>
      </c>
      <c r="E6" s="140" t="s">
        <v>16</v>
      </c>
      <c r="F6" s="140" t="s">
        <v>17</v>
      </c>
      <c r="G6" s="139" t="s">
        <v>18</v>
      </c>
      <c r="H6" s="138" t="s">
        <v>19</v>
      </c>
      <c r="I6" s="137" t="s">
        <v>20</v>
      </c>
      <c r="K6" s="215" t="s">
        <v>14</v>
      </c>
      <c r="L6" s="216"/>
      <c r="M6" s="212"/>
      <c r="N6" s="141" t="s">
        <v>15</v>
      </c>
      <c r="O6" s="140" t="s">
        <v>16</v>
      </c>
      <c r="P6" s="140" t="s">
        <v>17</v>
      </c>
      <c r="Q6" s="139" t="s">
        <v>18</v>
      </c>
      <c r="R6" s="138" t="s">
        <v>19</v>
      </c>
      <c r="S6" s="137" t="s">
        <v>20</v>
      </c>
    </row>
    <row r="7" spans="1:19" ht="5.0999999999999996" customHeight="1" thickBot="1"/>
    <row r="8" spans="1:19" ht="12.95" customHeight="1">
      <c r="A8" s="199" t="s">
        <v>129</v>
      </c>
      <c r="B8" s="200"/>
      <c r="C8" s="135">
        <v>1</v>
      </c>
      <c r="D8" s="134">
        <v>133</v>
      </c>
      <c r="E8" s="133">
        <v>57</v>
      </c>
      <c r="F8" s="133">
        <v>6</v>
      </c>
      <c r="G8" s="132">
        <f>IF(AND(ISBLANK(D8),ISBLANK(E8)),"",D8+E8)</f>
        <v>190</v>
      </c>
      <c r="H8" s="131">
        <f>IF(OR(ISNUMBER($G8),ISNUMBER($Q8)),(SIGN(N($G8)-N($Q8))+1)/2,"")</f>
        <v>1</v>
      </c>
      <c r="I8" s="125"/>
      <c r="K8" s="199" t="s">
        <v>128</v>
      </c>
      <c r="L8" s="200"/>
      <c r="M8" s="135">
        <v>1</v>
      </c>
      <c r="N8" s="134">
        <v>131</v>
      </c>
      <c r="O8" s="133">
        <v>36</v>
      </c>
      <c r="P8" s="133">
        <v>12</v>
      </c>
      <c r="Q8" s="132">
        <f>IF(AND(ISBLANK(N8),ISBLANK(O8)),"",N8+O8)</f>
        <v>167</v>
      </c>
      <c r="R8" s="131">
        <f>IF(ISNUMBER($H8),1-$H8,"")</f>
        <v>0</v>
      </c>
      <c r="S8" s="125"/>
    </row>
    <row r="9" spans="1:19" ht="12.95" customHeight="1">
      <c r="A9" s="201"/>
      <c r="B9" s="202"/>
      <c r="C9" s="130">
        <v>2</v>
      </c>
      <c r="D9" s="129">
        <v>138</v>
      </c>
      <c r="E9" s="128">
        <v>41</v>
      </c>
      <c r="F9" s="128">
        <v>11</v>
      </c>
      <c r="G9" s="127">
        <f>IF(AND(ISBLANK(D9),ISBLANK(E9)),"",D9+E9)</f>
        <v>179</v>
      </c>
      <c r="H9" s="126">
        <f>IF(OR(ISNUMBER($G9),ISNUMBER($Q9)),(SIGN(N($G9)-N($Q9))+1)/2,"")</f>
        <v>0</v>
      </c>
      <c r="I9" s="125"/>
      <c r="K9" s="201"/>
      <c r="L9" s="202"/>
      <c r="M9" s="130">
        <v>2</v>
      </c>
      <c r="N9" s="129">
        <v>136</v>
      </c>
      <c r="O9" s="128">
        <v>44</v>
      </c>
      <c r="P9" s="128">
        <v>7</v>
      </c>
      <c r="Q9" s="127">
        <f>IF(AND(ISBLANK(N9),ISBLANK(O9)),"",N9+O9)</f>
        <v>180</v>
      </c>
      <c r="R9" s="126">
        <f>IF(ISNUMBER($H9),1-$H9,"")</f>
        <v>1</v>
      </c>
      <c r="S9" s="125"/>
    </row>
    <row r="10" spans="1:19" ht="12.95" customHeight="1" thickBot="1">
      <c r="A10" s="203" t="s">
        <v>85</v>
      </c>
      <c r="B10" s="204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03" t="s">
        <v>127</v>
      </c>
      <c r="L10" s="204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05"/>
      <c r="B11" s="206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197">
        <f>IF(ISNUMBER(H12),(SIGN(1000*($H12-$R12)+$G12-$Q12)+1)/2,"")</f>
        <v>1</v>
      </c>
      <c r="K11" s="205"/>
      <c r="L11" s="206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197">
        <f>IF(ISNUMBER($I11),1-$I11,"")</f>
        <v>0</v>
      </c>
    </row>
    <row r="12" spans="1:19" ht="15.95" customHeight="1" thickBot="1">
      <c r="A12" s="207">
        <v>22958</v>
      </c>
      <c r="B12" s="208"/>
      <c r="C12" s="119" t="s">
        <v>18</v>
      </c>
      <c r="D12" s="116">
        <f>IF(ISNUMBER($G12),SUM(D8:D11),"")</f>
        <v>271</v>
      </c>
      <c r="E12" s="118">
        <f>IF(ISNUMBER($G12),SUM(E8:E11),"")</f>
        <v>98</v>
      </c>
      <c r="F12" s="118">
        <f>IF(ISNUMBER($G12),SUM(F8:F11),"")</f>
        <v>17</v>
      </c>
      <c r="G12" s="117">
        <f>IF(SUM($G8:$G11)+SUM($Q8:$Q11)&gt;0,SUM(G8:G11),"")</f>
        <v>369</v>
      </c>
      <c r="H12" s="116">
        <f>IF(ISNUMBER($G12),SUM(H8:H11),"")</f>
        <v>1</v>
      </c>
      <c r="I12" s="198"/>
      <c r="K12" s="207">
        <v>1404</v>
      </c>
      <c r="L12" s="208"/>
      <c r="M12" s="119" t="s">
        <v>18</v>
      </c>
      <c r="N12" s="116">
        <f>IF(ISNUMBER($G12),SUM(N8:N11),"")</f>
        <v>267</v>
      </c>
      <c r="O12" s="118">
        <f>IF(ISNUMBER($G12),SUM(O8:O11),"")</f>
        <v>80</v>
      </c>
      <c r="P12" s="118">
        <f>IF(ISNUMBER($G12),SUM(P8:P11),"")</f>
        <v>19</v>
      </c>
      <c r="Q12" s="117">
        <f>IF(SUM($G8:$G11)+SUM($Q8:$Q11)&gt;0,SUM(Q8:Q11),"")</f>
        <v>347</v>
      </c>
      <c r="R12" s="116">
        <f>IF(ISNUMBER($G12),SUM(R8:R11),"")</f>
        <v>1</v>
      </c>
      <c r="S12" s="198"/>
    </row>
    <row r="13" spans="1:19" ht="12.95" customHeight="1">
      <c r="A13" s="199" t="s">
        <v>126</v>
      </c>
      <c r="B13" s="200"/>
      <c r="C13" s="135">
        <v>1</v>
      </c>
      <c r="D13" s="134">
        <v>147</v>
      </c>
      <c r="E13" s="133">
        <v>62</v>
      </c>
      <c r="F13" s="133">
        <v>6</v>
      </c>
      <c r="G13" s="132">
        <f>IF(AND(ISBLANK(D13),ISBLANK(E13)),"",D13+E13)</f>
        <v>209</v>
      </c>
      <c r="H13" s="131">
        <f>IF(OR(ISNUMBER($G13),ISNUMBER($Q13)),(SIGN(N($G13)-N($Q13))+1)/2,"")</f>
        <v>1</v>
      </c>
      <c r="I13" s="125"/>
      <c r="K13" s="199" t="s">
        <v>125</v>
      </c>
      <c r="L13" s="200"/>
      <c r="M13" s="135">
        <v>1</v>
      </c>
      <c r="N13" s="134">
        <v>124</v>
      </c>
      <c r="O13" s="133">
        <v>43</v>
      </c>
      <c r="P13" s="133">
        <v>6</v>
      </c>
      <c r="Q13" s="132">
        <f>IF(AND(ISBLANK(N13),ISBLANK(O13)),"",N13+O13)</f>
        <v>167</v>
      </c>
      <c r="R13" s="131">
        <f>IF(ISNUMBER($H13),1-$H13,"")</f>
        <v>0</v>
      </c>
      <c r="S13" s="125"/>
    </row>
    <row r="14" spans="1:19" ht="12.95" customHeight="1">
      <c r="A14" s="201"/>
      <c r="B14" s="202"/>
      <c r="C14" s="130">
        <v>2</v>
      </c>
      <c r="D14" s="129">
        <v>145</v>
      </c>
      <c r="E14" s="128">
        <v>59</v>
      </c>
      <c r="F14" s="128">
        <v>0</v>
      </c>
      <c r="G14" s="127">
        <f>IF(AND(ISBLANK(D14),ISBLANK(E14)),"",D14+E14)</f>
        <v>204</v>
      </c>
      <c r="H14" s="126">
        <f>IF(OR(ISNUMBER($G14),ISNUMBER($Q14)),(SIGN(N($G14)-N($Q14))+1)/2,"")</f>
        <v>1</v>
      </c>
      <c r="I14" s="125"/>
      <c r="K14" s="201"/>
      <c r="L14" s="202"/>
      <c r="M14" s="130">
        <v>2</v>
      </c>
      <c r="N14" s="129">
        <v>147</v>
      </c>
      <c r="O14" s="128">
        <v>45</v>
      </c>
      <c r="P14" s="128">
        <v>6</v>
      </c>
      <c r="Q14" s="127">
        <f>IF(AND(ISBLANK(N14),ISBLANK(O14)),"",N14+O14)</f>
        <v>192</v>
      </c>
      <c r="R14" s="126">
        <f>IF(ISNUMBER($H14),1-$H14,"")</f>
        <v>0</v>
      </c>
      <c r="S14" s="125"/>
    </row>
    <row r="15" spans="1:19" ht="12.95" customHeight="1" thickBot="1">
      <c r="A15" s="203" t="s">
        <v>124</v>
      </c>
      <c r="B15" s="204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03" t="s">
        <v>32</v>
      </c>
      <c r="L15" s="204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05"/>
      <c r="B16" s="206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197">
        <f>IF(ISNUMBER(H17),(SIGN(1000*($H17-$R17)+$G17-$Q17)+1)/2,"")</f>
        <v>1</v>
      </c>
      <c r="K16" s="205"/>
      <c r="L16" s="206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197">
        <f>IF(ISNUMBER($I16),1-$I16,"")</f>
        <v>0</v>
      </c>
    </row>
    <row r="17" spans="1:19" ht="15.95" customHeight="1" thickBot="1">
      <c r="A17" s="207">
        <v>10207</v>
      </c>
      <c r="B17" s="208"/>
      <c r="C17" s="119" t="s">
        <v>18</v>
      </c>
      <c r="D17" s="116">
        <f>IF(ISNUMBER($G17),SUM(D13:D16),"")</f>
        <v>292</v>
      </c>
      <c r="E17" s="118">
        <f>IF(ISNUMBER($G17),SUM(E13:E16),"")</f>
        <v>121</v>
      </c>
      <c r="F17" s="118">
        <f>IF(ISNUMBER($G17),SUM(F13:F16),"")</f>
        <v>6</v>
      </c>
      <c r="G17" s="117">
        <f>IF(SUM($G13:$G16)+SUM($Q13:$Q16)&gt;0,SUM(G13:G16),"")</f>
        <v>413</v>
      </c>
      <c r="H17" s="116">
        <f>IF(ISNUMBER($G17),SUM(H13:H16),"")</f>
        <v>2</v>
      </c>
      <c r="I17" s="198"/>
      <c r="K17" s="207">
        <v>4467</v>
      </c>
      <c r="L17" s="208"/>
      <c r="M17" s="119" t="s">
        <v>18</v>
      </c>
      <c r="N17" s="116">
        <f>IF(ISNUMBER($G17),SUM(N13:N16),"")</f>
        <v>271</v>
      </c>
      <c r="O17" s="118">
        <f>IF(ISNUMBER($G17),SUM(O13:O16),"")</f>
        <v>88</v>
      </c>
      <c r="P17" s="118">
        <f>IF(ISNUMBER($G17),SUM(P13:P16),"")</f>
        <v>12</v>
      </c>
      <c r="Q17" s="117">
        <f>IF(SUM($G13:$G16)+SUM($Q13:$Q16)&gt;0,SUM(Q13:Q16),"")</f>
        <v>359</v>
      </c>
      <c r="R17" s="116">
        <f>IF(ISNUMBER($G17),SUM(R13:R16),"")</f>
        <v>0</v>
      </c>
      <c r="S17" s="198"/>
    </row>
    <row r="18" spans="1:19" ht="12.95" customHeight="1">
      <c r="A18" s="199" t="s">
        <v>123</v>
      </c>
      <c r="B18" s="200"/>
      <c r="C18" s="135">
        <v>1</v>
      </c>
      <c r="D18" s="134">
        <v>131</v>
      </c>
      <c r="E18" s="133">
        <v>45</v>
      </c>
      <c r="F18" s="133">
        <v>6</v>
      </c>
      <c r="G18" s="132">
        <f>IF(AND(ISBLANK(D18),ISBLANK(E18)),"",D18+E18)</f>
        <v>176</v>
      </c>
      <c r="H18" s="131">
        <f>IF(OR(ISNUMBER($G18),ISNUMBER($Q18)),(SIGN(N($G18)-N($Q18))+1)/2,"")</f>
        <v>0</v>
      </c>
      <c r="I18" s="125"/>
      <c r="K18" s="199" t="s">
        <v>122</v>
      </c>
      <c r="L18" s="200"/>
      <c r="M18" s="135">
        <v>1</v>
      </c>
      <c r="N18" s="134">
        <v>137</v>
      </c>
      <c r="O18" s="133">
        <v>60</v>
      </c>
      <c r="P18" s="133">
        <v>3</v>
      </c>
      <c r="Q18" s="132">
        <f>IF(AND(ISBLANK(N18),ISBLANK(O18)),"",N18+O18)</f>
        <v>197</v>
      </c>
      <c r="R18" s="131">
        <f>IF(ISNUMBER($H18),1-$H18,"")</f>
        <v>1</v>
      </c>
      <c r="S18" s="125"/>
    </row>
    <row r="19" spans="1:19" ht="12.95" customHeight="1">
      <c r="A19" s="201"/>
      <c r="B19" s="202"/>
      <c r="C19" s="130">
        <v>2</v>
      </c>
      <c r="D19" s="129">
        <v>134</v>
      </c>
      <c r="E19" s="128">
        <v>44</v>
      </c>
      <c r="F19" s="128">
        <v>7</v>
      </c>
      <c r="G19" s="127">
        <f>IF(AND(ISBLANK(D19),ISBLANK(E19)),"",D19+E19)</f>
        <v>178</v>
      </c>
      <c r="H19" s="126">
        <f>IF(OR(ISNUMBER($G19),ISNUMBER($Q19)),(SIGN(N($G19)-N($Q19))+1)/2,"")</f>
        <v>0</v>
      </c>
      <c r="I19" s="125"/>
      <c r="K19" s="201"/>
      <c r="L19" s="202"/>
      <c r="M19" s="130">
        <v>2</v>
      </c>
      <c r="N19" s="129">
        <v>146</v>
      </c>
      <c r="O19" s="128">
        <v>71</v>
      </c>
      <c r="P19" s="128">
        <v>3</v>
      </c>
      <c r="Q19" s="127">
        <f>IF(AND(ISBLANK(N19),ISBLANK(O19)),"",N19+O19)</f>
        <v>217</v>
      </c>
      <c r="R19" s="126">
        <f>IF(ISNUMBER($H19),1-$H19,"")</f>
        <v>1</v>
      </c>
      <c r="S19" s="125"/>
    </row>
    <row r="20" spans="1:19" ht="12.95" customHeight="1" thickBot="1">
      <c r="A20" s="203" t="s">
        <v>82</v>
      </c>
      <c r="B20" s="204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03" t="s">
        <v>85</v>
      </c>
      <c r="L20" s="204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05"/>
      <c r="B21" s="206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197">
        <f>IF(ISNUMBER(H22),(SIGN(1000*($H22-$R22)+$G22-$Q22)+1)/2,"")</f>
        <v>0</v>
      </c>
      <c r="K21" s="205"/>
      <c r="L21" s="206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197">
        <f>IF(ISNUMBER($I21),1-$I21,"")</f>
        <v>1</v>
      </c>
    </row>
    <row r="22" spans="1:19" ht="15.95" customHeight="1" thickBot="1">
      <c r="A22" s="207">
        <v>4389</v>
      </c>
      <c r="B22" s="208"/>
      <c r="C22" s="119" t="s">
        <v>18</v>
      </c>
      <c r="D22" s="116">
        <f>IF(ISNUMBER($G22),SUM(D18:D21),"")</f>
        <v>265</v>
      </c>
      <c r="E22" s="118">
        <f>IF(ISNUMBER($G22),SUM(E18:E21),"")</f>
        <v>89</v>
      </c>
      <c r="F22" s="118">
        <f>IF(ISNUMBER($G22),SUM(F18:F21),"")</f>
        <v>13</v>
      </c>
      <c r="G22" s="117">
        <f>IF(SUM($G18:$G21)+SUM($Q18:$Q21)&gt;0,SUM(G18:G21),"")</f>
        <v>354</v>
      </c>
      <c r="H22" s="116">
        <f>IF(ISNUMBER($G22),SUM(H18:H21),"")</f>
        <v>0</v>
      </c>
      <c r="I22" s="198"/>
      <c r="K22" s="207">
        <v>1152</v>
      </c>
      <c r="L22" s="208"/>
      <c r="M22" s="119" t="s">
        <v>18</v>
      </c>
      <c r="N22" s="116">
        <f>IF(ISNUMBER($G22),SUM(N18:N21),"")</f>
        <v>283</v>
      </c>
      <c r="O22" s="118">
        <f>IF(ISNUMBER($G22),SUM(O18:O21),"")</f>
        <v>131</v>
      </c>
      <c r="P22" s="118">
        <f>IF(ISNUMBER($G22),SUM(P18:P21),"")</f>
        <v>6</v>
      </c>
      <c r="Q22" s="117">
        <f>IF(SUM($G18:$G21)+SUM($Q18:$Q21)&gt;0,SUM(Q18:Q21),"")</f>
        <v>414</v>
      </c>
      <c r="R22" s="116">
        <f>IF(ISNUMBER($G22),SUM(R18:R21),"")</f>
        <v>2</v>
      </c>
      <c r="S22" s="198"/>
    </row>
    <row r="23" spans="1:19" ht="12.95" customHeight="1">
      <c r="A23" s="199" t="s">
        <v>121</v>
      </c>
      <c r="B23" s="200"/>
      <c r="C23" s="135">
        <v>1</v>
      </c>
      <c r="D23" s="134">
        <v>126</v>
      </c>
      <c r="E23" s="133">
        <v>72</v>
      </c>
      <c r="F23" s="133">
        <v>3</v>
      </c>
      <c r="G23" s="132">
        <f>IF(AND(ISBLANK(D23),ISBLANK(E23)),"",D23+E23)</f>
        <v>198</v>
      </c>
      <c r="H23" s="131">
        <f>IF(OR(ISNUMBER($G23),ISNUMBER($Q23)),(SIGN(N($G23)-N($Q23))+1)/2,"")</f>
        <v>1</v>
      </c>
      <c r="I23" s="125"/>
      <c r="K23" s="199" t="s">
        <v>120</v>
      </c>
      <c r="L23" s="200"/>
      <c r="M23" s="135">
        <v>1</v>
      </c>
      <c r="N23" s="134">
        <v>127</v>
      </c>
      <c r="O23" s="133">
        <v>44</v>
      </c>
      <c r="P23" s="133">
        <v>7</v>
      </c>
      <c r="Q23" s="132">
        <f>IF(AND(ISBLANK(N23),ISBLANK(O23)),"",N23+O23)</f>
        <v>171</v>
      </c>
      <c r="R23" s="131">
        <f>IF(ISNUMBER($H23),1-$H23,"")</f>
        <v>0</v>
      </c>
      <c r="S23" s="125"/>
    </row>
    <row r="24" spans="1:19" ht="12.95" customHeight="1">
      <c r="A24" s="201"/>
      <c r="B24" s="202"/>
      <c r="C24" s="130">
        <v>2</v>
      </c>
      <c r="D24" s="129">
        <v>137</v>
      </c>
      <c r="E24" s="128">
        <v>42</v>
      </c>
      <c r="F24" s="128">
        <v>5</v>
      </c>
      <c r="G24" s="127">
        <f>IF(AND(ISBLANK(D24),ISBLANK(E24)),"",D24+E24)</f>
        <v>179</v>
      </c>
      <c r="H24" s="126">
        <f>IF(OR(ISNUMBER($G24),ISNUMBER($Q24)),(SIGN(N($G24)-N($Q24))+1)/2,"")</f>
        <v>0</v>
      </c>
      <c r="I24" s="125"/>
      <c r="K24" s="201"/>
      <c r="L24" s="202"/>
      <c r="M24" s="130">
        <v>2</v>
      </c>
      <c r="N24" s="129">
        <v>134</v>
      </c>
      <c r="O24" s="128">
        <v>67</v>
      </c>
      <c r="P24" s="128">
        <v>1</v>
      </c>
      <c r="Q24" s="127">
        <f>IF(AND(ISBLANK(N24),ISBLANK(O24)),"",N24+O24)</f>
        <v>201</v>
      </c>
      <c r="R24" s="126">
        <f>IF(ISNUMBER($H24),1-$H24,"")</f>
        <v>1</v>
      </c>
      <c r="S24" s="125"/>
    </row>
    <row r="25" spans="1:19" ht="12.95" customHeight="1" thickBot="1">
      <c r="A25" s="203" t="s">
        <v>119</v>
      </c>
      <c r="B25" s="204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03" t="s">
        <v>118</v>
      </c>
      <c r="L25" s="204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05"/>
      <c r="B26" s="206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197">
        <f>IF(ISNUMBER(H27),(SIGN(1000*($H27-$R27)+$G27-$Q27)+1)/2,"")</f>
        <v>1</v>
      </c>
      <c r="K26" s="205"/>
      <c r="L26" s="206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197">
        <f>IF(ISNUMBER($I26),1-$I26,"")</f>
        <v>0</v>
      </c>
    </row>
    <row r="27" spans="1:19" ht="15.95" customHeight="1" thickBot="1">
      <c r="A27" s="207">
        <v>22956</v>
      </c>
      <c r="B27" s="208"/>
      <c r="C27" s="119" t="s">
        <v>18</v>
      </c>
      <c r="D27" s="116">
        <f>IF(ISNUMBER($G27),SUM(D23:D26),"")</f>
        <v>263</v>
      </c>
      <c r="E27" s="118">
        <f>IF(ISNUMBER($G27),SUM(E23:E26),"")</f>
        <v>114</v>
      </c>
      <c r="F27" s="118">
        <f>IF(ISNUMBER($G27),SUM(F23:F26),"")</f>
        <v>8</v>
      </c>
      <c r="G27" s="117">
        <f>IF(SUM($G23:$G26)+SUM($Q23:$Q26)&gt;0,SUM(G23:G26),"")</f>
        <v>377</v>
      </c>
      <c r="H27" s="116">
        <f>IF(ISNUMBER($G27),SUM(H23:H26),"")</f>
        <v>1</v>
      </c>
      <c r="I27" s="198"/>
      <c r="K27" s="207">
        <v>1172</v>
      </c>
      <c r="L27" s="208"/>
      <c r="M27" s="119" t="s">
        <v>18</v>
      </c>
      <c r="N27" s="116">
        <f>IF(ISNUMBER($G27),SUM(N23:N26),"")</f>
        <v>261</v>
      </c>
      <c r="O27" s="118">
        <f>IF(ISNUMBER($G27),SUM(O23:O26),"")</f>
        <v>111</v>
      </c>
      <c r="P27" s="118">
        <f>IF(ISNUMBER($G27),SUM(P23:P26),"")</f>
        <v>8</v>
      </c>
      <c r="Q27" s="117">
        <f>IF(SUM($G23:$G26)+SUM($Q23:$Q26)&gt;0,SUM(Q23:Q26),"")</f>
        <v>372</v>
      </c>
      <c r="R27" s="116">
        <f>IF(ISNUMBER($G27),SUM(R23:R26),"")</f>
        <v>1</v>
      </c>
      <c r="S27" s="198"/>
    </row>
    <row r="28" spans="1:19" ht="12.95" customHeight="1">
      <c r="A28" s="199" t="s">
        <v>117</v>
      </c>
      <c r="B28" s="200"/>
      <c r="C28" s="135">
        <v>1</v>
      </c>
      <c r="D28" s="134">
        <v>142</v>
      </c>
      <c r="E28" s="133">
        <v>50</v>
      </c>
      <c r="F28" s="133">
        <v>5</v>
      </c>
      <c r="G28" s="132">
        <f>IF(AND(ISBLANK(D28),ISBLANK(E28)),"",D28+E28)</f>
        <v>192</v>
      </c>
      <c r="H28" s="131">
        <f>IF(OR(ISNUMBER($G28),ISNUMBER($Q28)),(SIGN(N($G28)-N($Q28))+1)/2,"")</f>
        <v>0</v>
      </c>
      <c r="I28" s="125"/>
      <c r="K28" s="199" t="s">
        <v>116</v>
      </c>
      <c r="L28" s="200"/>
      <c r="M28" s="135">
        <v>1</v>
      </c>
      <c r="N28" s="134">
        <v>135</v>
      </c>
      <c r="O28" s="133">
        <v>70</v>
      </c>
      <c r="P28" s="133">
        <v>1</v>
      </c>
      <c r="Q28" s="132">
        <f>IF(AND(ISBLANK(N28),ISBLANK(O28)),"",N28+O28)</f>
        <v>205</v>
      </c>
      <c r="R28" s="131">
        <f>IF(ISNUMBER($H28),1-$H28,"")</f>
        <v>1</v>
      </c>
      <c r="S28" s="125"/>
    </row>
    <row r="29" spans="1:19" ht="12.95" customHeight="1">
      <c r="A29" s="201"/>
      <c r="B29" s="202"/>
      <c r="C29" s="130">
        <v>2</v>
      </c>
      <c r="D29" s="129">
        <v>123</v>
      </c>
      <c r="E29" s="128">
        <v>26</v>
      </c>
      <c r="F29" s="128">
        <v>12</v>
      </c>
      <c r="G29" s="127">
        <f>IF(AND(ISBLANK(D29),ISBLANK(E29)),"",D29+E29)</f>
        <v>149</v>
      </c>
      <c r="H29" s="126">
        <f>IF(OR(ISNUMBER($G29),ISNUMBER($Q29)),(SIGN(N($G29)-N($Q29))+1)/2,"")</f>
        <v>0</v>
      </c>
      <c r="I29" s="125"/>
      <c r="K29" s="201"/>
      <c r="L29" s="202"/>
      <c r="M29" s="130">
        <v>2</v>
      </c>
      <c r="N29" s="129">
        <v>128</v>
      </c>
      <c r="O29" s="128">
        <v>52</v>
      </c>
      <c r="P29" s="128">
        <v>2</v>
      </c>
      <c r="Q29" s="127">
        <f>IF(AND(ISBLANK(N29),ISBLANK(O29)),"",N29+O29)</f>
        <v>180</v>
      </c>
      <c r="R29" s="126">
        <f>IF(ISNUMBER($H29),1-$H29,"")</f>
        <v>1</v>
      </c>
      <c r="S29" s="125"/>
    </row>
    <row r="30" spans="1:19" ht="12.95" customHeight="1" thickBot="1">
      <c r="A30" s="203" t="s">
        <v>115</v>
      </c>
      <c r="B30" s="204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03" t="s">
        <v>115</v>
      </c>
      <c r="L30" s="204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05"/>
      <c r="B31" s="206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197">
        <f>IF(ISNUMBER(H32),(SIGN(1000*($H32-$R32)+$G32-$Q32)+1)/2,"")</f>
        <v>0</v>
      </c>
      <c r="K31" s="205"/>
      <c r="L31" s="206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197">
        <f>IF(ISNUMBER($I31),1-$I31,"")</f>
        <v>1</v>
      </c>
    </row>
    <row r="32" spans="1:19" ht="15.95" customHeight="1" thickBot="1">
      <c r="A32" s="207">
        <v>13361</v>
      </c>
      <c r="B32" s="208"/>
      <c r="C32" s="119" t="s">
        <v>18</v>
      </c>
      <c r="D32" s="116">
        <f>IF(ISNUMBER($G32),SUM(D28:D31),"")</f>
        <v>265</v>
      </c>
      <c r="E32" s="118">
        <f>IF(ISNUMBER($G32),SUM(E28:E31),"")</f>
        <v>76</v>
      </c>
      <c r="F32" s="118">
        <f>IF(ISNUMBER($G32),SUM(F28:F31),"")</f>
        <v>17</v>
      </c>
      <c r="G32" s="117">
        <f>IF(SUM($G28:$G31)+SUM($Q28:$Q31)&gt;0,SUM(G28:G31),"")</f>
        <v>341</v>
      </c>
      <c r="H32" s="116">
        <f>IF(ISNUMBER($G32),SUM(H28:H31),"")</f>
        <v>0</v>
      </c>
      <c r="I32" s="198"/>
      <c r="K32" s="207">
        <v>5163</v>
      </c>
      <c r="L32" s="208"/>
      <c r="M32" s="119" t="s">
        <v>18</v>
      </c>
      <c r="N32" s="116">
        <f>IF(ISNUMBER($G32),SUM(N28:N31),"")</f>
        <v>263</v>
      </c>
      <c r="O32" s="118">
        <f>IF(ISNUMBER($G32),SUM(O28:O31),"")</f>
        <v>122</v>
      </c>
      <c r="P32" s="118">
        <f>IF(ISNUMBER($G32),SUM(P28:P31),"")</f>
        <v>3</v>
      </c>
      <c r="Q32" s="117">
        <f>IF(SUM($G28:$G31)+SUM($Q28:$Q31)&gt;0,SUM(Q28:Q31),"")</f>
        <v>385</v>
      </c>
      <c r="R32" s="116">
        <f>IF(ISNUMBER($G32),SUM(R28:R31),"")</f>
        <v>2</v>
      </c>
      <c r="S32" s="198"/>
    </row>
    <row r="33" spans="1:19" ht="12.95" customHeight="1">
      <c r="A33" s="199" t="s">
        <v>114</v>
      </c>
      <c r="B33" s="200"/>
      <c r="C33" s="135">
        <v>1</v>
      </c>
      <c r="D33" s="134">
        <v>148</v>
      </c>
      <c r="E33" s="133">
        <v>79</v>
      </c>
      <c r="F33" s="133">
        <v>1</v>
      </c>
      <c r="G33" s="132">
        <f>IF(AND(ISBLANK(D33),ISBLANK(E33)),"",D33+E33)</f>
        <v>227</v>
      </c>
      <c r="H33" s="131">
        <f>IF(OR(ISNUMBER($G33),ISNUMBER($Q33)),(SIGN(N($G33)-N($Q33))+1)/2,"")</f>
        <v>1</v>
      </c>
      <c r="I33" s="125"/>
      <c r="K33" s="199" t="s">
        <v>113</v>
      </c>
      <c r="L33" s="200"/>
      <c r="M33" s="135">
        <v>1</v>
      </c>
      <c r="N33" s="134">
        <v>133</v>
      </c>
      <c r="O33" s="133">
        <v>80</v>
      </c>
      <c r="P33" s="133">
        <v>4</v>
      </c>
      <c r="Q33" s="132">
        <f>IF(AND(ISBLANK(N33),ISBLANK(O33)),"",N33+O33)</f>
        <v>213</v>
      </c>
      <c r="R33" s="131">
        <f>IF(ISNUMBER($H33),1-$H33,"")</f>
        <v>0</v>
      </c>
      <c r="S33" s="125"/>
    </row>
    <row r="34" spans="1:19" ht="12.95" customHeight="1">
      <c r="A34" s="201"/>
      <c r="B34" s="202"/>
      <c r="C34" s="130">
        <v>2</v>
      </c>
      <c r="D34" s="129">
        <v>137</v>
      </c>
      <c r="E34" s="128">
        <v>26</v>
      </c>
      <c r="F34" s="128">
        <v>11</v>
      </c>
      <c r="G34" s="127">
        <f>IF(AND(ISBLANK(D34),ISBLANK(E34)),"",D34+E34)</f>
        <v>163</v>
      </c>
      <c r="H34" s="126">
        <f>IF(OR(ISNUMBER($G34),ISNUMBER($Q34)),(SIGN(N($G34)-N($Q34))+1)/2,"")</f>
        <v>0</v>
      </c>
      <c r="I34" s="125"/>
      <c r="K34" s="201"/>
      <c r="L34" s="202"/>
      <c r="M34" s="130">
        <v>2</v>
      </c>
      <c r="N34" s="129">
        <v>135</v>
      </c>
      <c r="O34" s="128">
        <v>45</v>
      </c>
      <c r="P34" s="128">
        <v>7</v>
      </c>
      <c r="Q34" s="127">
        <f>IF(AND(ISBLANK(N34),ISBLANK(O34)),"",N34+O34)</f>
        <v>180</v>
      </c>
      <c r="R34" s="126">
        <f>IF(ISNUMBER($H34),1-$H34,"")</f>
        <v>1</v>
      </c>
      <c r="S34" s="125"/>
    </row>
    <row r="35" spans="1:19" ht="12.95" customHeight="1" thickBot="1">
      <c r="A35" s="203" t="s">
        <v>96</v>
      </c>
      <c r="B35" s="204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03" t="s">
        <v>112</v>
      </c>
      <c r="L35" s="204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05"/>
      <c r="B36" s="206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197">
        <f>IF(ISNUMBER(H37),(SIGN(1000*($H37-$R37)+$G37-$Q37)+1)/2,"")</f>
        <v>0</v>
      </c>
      <c r="K36" s="205"/>
      <c r="L36" s="206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197">
        <f>IF(ISNUMBER($I36),1-$I36,"")</f>
        <v>1</v>
      </c>
    </row>
    <row r="37" spans="1:19" ht="15.95" customHeight="1" thickBot="1">
      <c r="A37" s="207">
        <v>751</v>
      </c>
      <c r="B37" s="208"/>
      <c r="C37" s="119" t="s">
        <v>18</v>
      </c>
      <c r="D37" s="116">
        <f>IF(ISNUMBER($G37),SUM(D33:D36),"")</f>
        <v>285</v>
      </c>
      <c r="E37" s="118">
        <f>IF(ISNUMBER($G37),SUM(E33:E36),"")</f>
        <v>105</v>
      </c>
      <c r="F37" s="118">
        <f>IF(ISNUMBER($G37),SUM(F33:F36),"")</f>
        <v>12</v>
      </c>
      <c r="G37" s="117">
        <f>IF(SUM($G33:$G36)+SUM($Q33:$Q36)&gt;0,SUM(G33:G36),"")</f>
        <v>390</v>
      </c>
      <c r="H37" s="116">
        <f>IF(ISNUMBER($G37),SUM(H33:H36),"")</f>
        <v>1</v>
      </c>
      <c r="I37" s="198"/>
      <c r="K37" s="207">
        <v>5052</v>
      </c>
      <c r="L37" s="208"/>
      <c r="M37" s="119" t="s">
        <v>18</v>
      </c>
      <c r="N37" s="116">
        <f>IF(ISNUMBER($G37),SUM(N33:N36),"")</f>
        <v>268</v>
      </c>
      <c r="O37" s="118">
        <f>IF(ISNUMBER($G37),SUM(O33:O36),"")</f>
        <v>125</v>
      </c>
      <c r="P37" s="118">
        <f>IF(ISNUMBER($G37),SUM(P33:P36),"")</f>
        <v>11</v>
      </c>
      <c r="Q37" s="117">
        <f>IF(SUM($G33:$G36)+SUM($Q33:$Q36)&gt;0,SUM(Q33:Q36),"")</f>
        <v>393</v>
      </c>
      <c r="R37" s="116">
        <f>IF(ISNUMBER($G37),SUM(R33:R36),"")</f>
        <v>1</v>
      </c>
      <c r="S37" s="198"/>
    </row>
    <row r="38" spans="1:19" ht="5.0999999999999996" customHeight="1" thickBot="1"/>
    <row r="39" spans="1:19" ht="20.100000000000001" customHeight="1" thickBot="1">
      <c r="A39" s="115"/>
      <c r="B39" s="114"/>
      <c r="C39" s="113" t="s">
        <v>45</v>
      </c>
      <c r="D39" s="112">
        <f>IF(ISNUMBER($G39),SUM(D12,D17,D22,D27,D32,D37),"")</f>
        <v>1641</v>
      </c>
      <c r="E39" s="111">
        <f>IF(ISNUMBER($G39),SUM(E12,E17,E22,E27,E32,E37),"")</f>
        <v>603</v>
      </c>
      <c r="F39" s="111">
        <f>IF(ISNUMBER($G39),SUM(F12,F17,F22,F27,F32,F37),"")</f>
        <v>73</v>
      </c>
      <c r="G39" s="110">
        <f>IF(SUM($G$8:$G$37)+SUM($Q$8:$Q$37)&gt;0,SUM(G12,G17,G22,G27,G32,G37),"")</f>
        <v>2244</v>
      </c>
      <c r="H39" s="109">
        <f>IF(SUM($G$8:$G$37)+SUM($Q$8:$Q$37)&gt;0,SUM(H12,H17,H22,H27,H32,H37),"")</f>
        <v>5</v>
      </c>
      <c r="I39" s="108">
        <f>IF(ISNUMBER($G39),(SIGN($G39-$Q39)+1)/IF(COUNT(I$11,I$16,I$21,I$26,I$31,I$36)&gt;3,1,2),"")</f>
        <v>0</v>
      </c>
      <c r="K39" s="115"/>
      <c r="L39" s="114"/>
      <c r="M39" s="113" t="s">
        <v>45</v>
      </c>
      <c r="N39" s="112">
        <f>IF(ISNUMBER($G39),SUM(N12,N17,N22,N27,N32,N37),"")</f>
        <v>1613</v>
      </c>
      <c r="O39" s="111">
        <f>IF(ISNUMBER($G39),SUM(O12,O17,O22,O27,O32,O37),"")</f>
        <v>657</v>
      </c>
      <c r="P39" s="111">
        <f>IF(ISNUMBER($G39),SUM(P12,P17,P22,P27,P32,P37),"")</f>
        <v>59</v>
      </c>
      <c r="Q39" s="110">
        <f>IF(SUM($G$8:$G$37)+SUM($Q$8:$Q$37)&gt;0,SUM(Q12,Q17,Q22,Q27,Q32,Q37),"")</f>
        <v>2270</v>
      </c>
      <c r="R39" s="109">
        <f>IF(SUM($G$8:$G$37)+SUM($Q$8:$Q$37)&gt;0,SUM(R12,R17,R22,R27,R32,R37),"")</f>
        <v>7</v>
      </c>
      <c r="S39" s="108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3"/>
      <c r="B41" s="105" t="s">
        <v>46</v>
      </c>
      <c r="C41" s="246" t="s">
        <v>111</v>
      </c>
      <c r="D41" s="246"/>
      <c r="E41" s="246"/>
      <c r="G41" s="230" t="s">
        <v>48</v>
      </c>
      <c r="H41" s="230"/>
      <c r="I41" s="107">
        <f>IF(ISNUMBER(I$39),SUM(I11,I16,I21,I26,I31,I36,I39),"")</f>
        <v>3</v>
      </c>
      <c r="K41" s="83"/>
      <c r="L41" s="105" t="s">
        <v>46</v>
      </c>
      <c r="M41" s="246" t="s">
        <v>110</v>
      </c>
      <c r="N41" s="246"/>
      <c r="O41" s="246"/>
      <c r="Q41" s="230" t="s">
        <v>48</v>
      </c>
      <c r="R41" s="230"/>
      <c r="S41" s="107">
        <f>IF(ISNUMBER(S$39),SUM(S11,S16,S21,S26,S31,S36,S39),"")</f>
        <v>5</v>
      </c>
    </row>
    <row r="42" spans="1:19" ht="18" customHeight="1">
      <c r="A42" s="83"/>
      <c r="B42" s="105" t="s">
        <v>50</v>
      </c>
      <c r="C42" s="245"/>
      <c r="D42" s="245"/>
      <c r="E42" s="245"/>
      <c r="G42" s="106"/>
      <c r="H42" s="106"/>
      <c r="I42" s="106"/>
      <c r="K42" s="83"/>
      <c r="L42" s="105" t="s">
        <v>50</v>
      </c>
      <c r="M42" s="245"/>
      <c r="N42" s="245"/>
      <c r="O42" s="245"/>
      <c r="Q42" s="106"/>
      <c r="R42" s="106"/>
      <c r="S42" s="106"/>
    </row>
    <row r="43" spans="1:19" ht="20.100000000000001" customHeight="1">
      <c r="A43" s="105" t="s">
        <v>51</v>
      </c>
      <c r="B43" s="105" t="s">
        <v>52</v>
      </c>
      <c r="C43" s="231"/>
      <c r="D43" s="231"/>
      <c r="E43" s="231"/>
      <c r="F43" s="231"/>
      <c r="G43" s="231"/>
      <c r="H43" s="231"/>
      <c r="I43" s="105"/>
      <c r="J43" s="105"/>
      <c r="K43" s="105" t="s">
        <v>53</v>
      </c>
      <c r="L43" s="231"/>
      <c r="M43" s="231"/>
      <c r="O43" s="105" t="s">
        <v>50</v>
      </c>
      <c r="P43" s="231"/>
      <c r="Q43" s="231"/>
      <c r="R43" s="231"/>
      <c r="S43" s="231"/>
    </row>
    <row r="44" spans="1:19" ht="9.9499999999999993" customHeight="1">
      <c r="E44" s="83"/>
      <c r="H44" s="83"/>
    </row>
    <row r="45" spans="1:19" ht="30" customHeight="1">
      <c r="A45" s="104" t="str">
        <f>"Technické podmínky utkání:   " &amp; $B$3 &amp; IF(ISBLANK($B$3),""," – ") &amp; $L$3</f>
        <v xml:space="preserve">Technické podmínky utkání:   KK Dopravní podniky Praha B – SK Rapid Praha </v>
      </c>
    </row>
    <row r="46" spans="1:19" ht="20.100000000000001" customHeight="1">
      <c r="B46" s="103" t="s">
        <v>54</v>
      </c>
      <c r="C46" s="239" t="s">
        <v>109</v>
      </c>
      <c r="D46" s="239"/>
      <c r="I46" s="103" t="s">
        <v>56</v>
      </c>
      <c r="J46" s="239">
        <v>0</v>
      </c>
      <c r="K46" s="239"/>
    </row>
    <row r="47" spans="1:19" ht="20.100000000000001" customHeight="1">
      <c r="B47" s="103" t="s">
        <v>57</v>
      </c>
      <c r="C47" s="240" t="s">
        <v>108</v>
      </c>
      <c r="D47" s="240"/>
      <c r="I47" s="103" t="s">
        <v>59</v>
      </c>
      <c r="J47" s="240">
        <v>0</v>
      </c>
      <c r="K47" s="240"/>
      <c r="P47" s="103" t="s">
        <v>60</v>
      </c>
      <c r="Q47" s="235" t="s">
        <v>107</v>
      </c>
      <c r="R47" s="235"/>
      <c r="S47" s="235"/>
    </row>
    <row r="48" spans="1:19" ht="9.9499999999999993" customHeight="1"/>
    <row r="49" spans="1:19" ht="15" customHeight="1">
      <c r="A49" s="232" t="s">
        <v>62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63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99"/>
    </row>
    <row r="54" spans="1:19" ht="21" customHeight="1">
      <c r="A54" s="101" t="s">
        <v>6</v>
      </c>
      <c r="B54" s="83"/>
      <c r="C54" s="83"/>
      <c r="D54" s="83"/>
      <c r="E54" s="83"/>
      <c r="F54" s="83"/>
      <c r="G54" s="83"/>
      <c r="H54" s="83"/>
      <c r="I54" s="83"/>
      <c r="J54" s="83"/>
      <c r="K54" s="100" t="s">
        <v>8</v>
      </c>
      <c r="L54" s="83"/>
      <c r="M54" s="83"/>
      <c r="N54" s="83"/>
      <c r="O54" s="83"/>
      <c r="P54" s="83"/>
      <c r="Q54" s="83"/>
      <c r="R54" s="83"/>
      <c r="S54" s="99"/>
    </row>
    <row r="55" spans="1:19" ht="21" customHeight="1">
      <c r="A55" s="98"/>
      <c r="B55" s="95" t="s">
        <v>64</v>
      </c>
      <c r="C55" s="94"/>
      <c r="D55" s="96"/>
      <c r="E55" s="95" t="s">
        <v>65</v>
      </c>
      <c r="F55" s="94"/>
      <c r="G55" s="94"/>
      <c r="H55" s="94"/>
      <c r="I55" s="96"/>
      <c r="J55" s="83"/>
      <c r="K55" s="97"/>
      <c r="L55" s="95" t="s">
        <v>64</v>
      </c>
      <c r="M55" s="94"/>
      <c r="N55" s="96"/>
      <c r="O55" s="95" t="s">
        <v>65</v>
      </c>
      <c r="P55" s="94"/>
      <c r="Q55" s="94"/>
      <c r="R55" s="94"/>
      <c r="S55" s="93"/>
    </row>
    <row r="56" spans="1:19" ht="21" customHeight="1">
      <c r="A56" s="92" t="s">
        <v>66</v>
      </c>
      <c r="B56" s="88" t="s">
        <v>67</v>
      </c>
      <c r="C56" s="90"/>
      <c r="D56" s="89" t="s">
        <v>68</v>
      </c>
      <c r="E56" s="88" t="s">
        <v>67</v>
      </c>
      <c r="F56" s="87"/>
      <c r="G56" s="87"/>
      <c r="H56" s="86"/>
      <c r="I56" s="89" t="s">
        <v>68</v>
      </c>
      <c r="J56" s="83"/>
      <c r="K56" s="91" t="s">
        <v>66</v>
      </c>
      <c r="L56" s="88" t="s">
        <v>67</v>
      </c>
      <c r="M56" s="90"/>
      <c r="N56" s="89" t="s">
        <v>68</v>
      </c>
      <c r="O56" s="88" t="s">
        <v>67</v>
      </c>
      <c r="P56" s="87"/>
      <c r="Q56" s="87"/>
      <c r="R56" s="86"/>
      <c r="S56" s="85" t="s">
        <v>68</v>
      </c>
    </row>
    <row r="57" spans="1:19" ht="21" customHeight="1">
      <c r="A57" s="84"/>
      <c r="B57" s="242"/>
      <c r="C57" s="244"/>
      <c r="D57" s="81"/>
      <c r="E57" s="242"/>
      <c r="F57" s="243"/>
      <c r="G57" s="243"/>
      <c r="H57" s="244"/>
      <c r="I57" s="81"/>
      <c r="J57" s="83"/>
      <c r="K57" s="82"/>
      <c r="L57" s="242"/>
      <c r="M57" s="244"/>
      <c r="N57" s="81"/>
      <c r="O57" s="242"/>
      <c r="P57" s="243"/>
      <c r="Q57" s="243"/>
      <c r="R57" s="244"/>
      <c r="S57" s="80"/>
    </row>
    <row r="58" spans="1:19" ht="21" customHeight="1">
      <c r="A58" s="84"/>
      <c r="B58" s="242"/>
      <c r="C58" s="244"/>
      <c r="D58" s="81"/>
      <c r="E58" s="242"/>
      <c r="F58" s="243"/>
      <c r="G58" s="243"/>
      <c r="H58" s="244"/>
      <c r="I58" s="81"/>
      <c r="J58" s="83"/>
      <c r="K58" s="82"/>
      <c r="L58" s="242"/>
      <c r="M58" s="244"/>
      <c r="N58" s="81"/>
      <c r="O58" s="242"/>
      <c r="P58" s="243"/>
      <c r="Q58" s="243"/>
      <c r="R58" s="244"/>
      <c r="S58" s="80"/>
    </row>
    <row r="59" spans="1:19" ht="12" customHeight="1">
      <c r="A59" s="79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7"/>
    </row>
    <row r="60" spans="1:19" ht="5.0999999999999996" customHeight="1"/>
    <row r="61" spans="1:19" ht="15" customHeight="1">
      <c r="A61" s="232" t="s">
        <v>69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70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6"/>
      <c r="B66" s="75" t="s">
        <v>71</v>
      </c>
      <c r="C66" s="241" t="s">
        <v>73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V29" sqref="V29"/>
    </sheetView>
  </sheetViews>
  <sheetFormatPr defaultRowHeight="12.75"/>
  <cols>
    <col min="1" max="1" width="10.7109375" style="74" customWidth="1"/>
    <col min="2" max="2" width="15.7109375" style="74" customWidth="1"/>
    <col min="3" max="3" width="5.7109375" style="74" customWidth="1"/>
    <col min="4" max="5" width="6.7109375" style="74" customWidth="1"/>
    <col min="6" max="6" width="4.7109375" style="74" customWidth="1"/>
    <col min="7" max="7" width="6.7109375" style="74" customWidth="1"/>
    <col min="8" max="8" width="6.28515625" style="74" customWidth="1"/>
    <col min="9" max="9" width="6.7109375" style="74" customWidth="1"/>
    <col min="10" max="10" width="1.7109375" style="74" customWidth="1"/>
    <col min="11" max="11" width="10.7109375" style="74" customWidth="1"/>
    <col min="12" max="12" width="15.7109375" style="74" customWidth="1"/>
    <col min="13" max="13" width="5.7109375" style="74" customWidth="1"/>
    <col min="14" max="15" width="6.7109375" style="74" customWidth="1"/>
    <col min="16" max="16" width="4.7109375" style="74" customWidth="1"/>
    <col min="17" max="17" width="6.7109375" style="74" customWidth="1"/>
    <col min="18" max="18" width="6.28515625" style="74" customWidth="1"/>
    <col min="19" max="19" width="6.7109375" style="74" customWidth="1"/>
    <col min="20" max="20" width="9.140625" style="74" customWidth="1"/>
    <col min="21" max="16384" width="9.140625" style="73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03" t="s">
        <v>2</v>
      </c>
      <c r="L1" s="223" t="s">
        <v>106</v>
      </c>
      <c r="M1" s="223"/>
      <c r="N1" s="223"/>
      <c r="O1" s="224" t="s">
        <v>4</v>
      </c>
      <c r="P1" s="224"/>
      <c r="Q1" s="225" t="s">
        <v>105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42" t="s">
        <v>6</v>
      </c>
      <c r="B3" s="220" t="s">
        <v>104</v>
      </c>
      <c r="C3" s="221"/>
      <c r="D3" s="221"/>
      <c r="E3" s="221"/>
      <c r="F3" s="221"/>
      <c r="G3" s="221"/>
      <c r="H3" s="221"/>
      <c r="I3" s="222"/>
      <c r="K3" s="142" t="s">
        <v>8</v>
      </c>
      <c r="L3" s="220" t="s">
        <v>103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41" t="s">
        <v>15</v>
      </c>
      <c r="E6" s="140" t="s">
        <v>16</v>
      </c>
      <c r="F6" s="140" t="s">
        <v>17</v>
      </c>
      <c r="G6" s="139" t="s">
        <v>18</v>
      </c>
      <c r="H6" s="138" t="s">
        <v>19</v>
      </c>
      <c r="I6" s="137" t="s">
        <v>20</v>
      </c>
      <c r="K6" s="215" t="s">
        <v>14</v>
      </c>
      <c r="L6" s="216"/>
      <c r="M6" s="212"/>
      <c r="N6" s="141" t="s">
        <v>15</v>
      </c>
      <c r="O6" s="140" t="s">
        <v>16</v>
      </c>
      <c r="P6" s="140" t="s">
        <v>17</v>
      </c>
      <c r="Q6" s="139" t="s">
        <v>18</v>
      </c>
      <c r="R6" s="138" t="s">
        <v>19</v>
      </c>
      <c r="S6" s="137" t="s">
        <v>20</v>
      </c>
    </row>
    <row r="7" spans="1:19" ht="5.0999999999999996" customHeight="1" thickBot="1"/>
    <row r="8" spans="1:19" ht="12.95" customHeight="1">
      <c r="A8" s="199" t="s">
        <v>102</v>
      </c>
      <c r="B8" s="200"/>
      <c r="C8" s="135">
        <v>1</v>
      </c>
      <c r="D8" s="134">
        <v>136</v>
      </c>
      <c r="E8" s="133">
        <v>69</v>
      </c>
      <c r="F8" s="133">
        <v>4</v>
      </c>
      <c r="G8" s="132">
        <f>IF(AND(ISBLANK(D8),ISBLANK(E8)),"",D8+E8)</f>
        <v>205</v>
      </c>
      <c r="H8" s="131">
        <f>IF(OR(ISNUMBER($G8),ISNUMBER($Q8)),(SIGN(N($G8)-N($Q8))+1)/2,"")</f>
        <v>1</v>
      </c>
      <c r="I8" s="125"/>
      <c r="K8" s="199" t="s">
        <v>101</v>
      </c>
      <c r="L8" s="200"/>
      <c r="M8" s="135">
        <v>1</v>
      </c>
      <c r="N8" s="134">
        <v>141</v>
      </c>
      <c r="O8" s="133">
        <v>59</v>
      </c>
      <c r="P8" s="133">
        <v>6</v>
      </c>
      <c r="Q8" s="132">
        <f>IF(AND(ISBLANK(N8),ISBLANK(O8)),"",N8+O8)</f>
        <v>200</v>
      </c>
      <c r="R8" s="131">
        <f>IF(ISNUMBER($H8),1-$H8,"")</f>
        <v>0</v>
      </c>
      <c r="S8" s="125"/>
    </row>
    <row r="9" spans="1:19" ht="12.95" customHeight="1">
      <c r="A9" s="201"/>
      <c r="B9" s="202"/>
      <c r="C9" s="130">
        <v>2</v>
      </c>
      <c r="D9" s="129">
        <v>124</v>
      </c>
      <c r="E9" s="128">
        <v>52</v>
      </c>
      <c r="F9" s="128">
        <v>6</v>
      </c>
      <c r="G9" s="127">
        <f>IF(AND(ISBLANK(D9),ISBLANK(E9)),"",D9+E9)</f>
        <v>176</v>
      </c>
      <c r="H9" s="126">
        <f>IF(OR(ISNUMBER($G9),ISNUMBER($Q9)),(SIGN(N($G9)-N($Q9))+1)/2,"")</f>
        <v>0</v>
      </c>
      <c r="I9" s="125"/>
      <c r="K9" s="201"/>
      <c r="L9" s="202"/>
      <c r="M9" s="130">
        <v>2</v>
      </c>
      <c r="N9" s="129">
        <v>138</v>
      </c>
      <c r="O9" s="128">
        <v>44</v>
      </c>
      <c r="P9" s="128">
        <v>8</v>
      </c>
      <c r="Q9" s="127">
        <f>IF(AND(ISBLANK(N9),ISBLANK(O9)),"",N9+O9)</f>
        <v>182</v>
      </c>
      <c r="R9" s="126">
        <f>IF(ISNUMBER($H9),1-$H9,"")</f>
        <v>1</v>
      </c>
      <c r="S9" s="125"/>
    </row>
    <row r="10" spans="1:19" ht="12.95" customHeight="1" thickBot="1">
      <c r="A10" s="203" t="s">
        <v>82</v>
      </c>
      <c r="B10" s="204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03" t="s">
        <v>100</v>
      </c>
      <c r="L10" s="204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05"/>
      <c r="B11" s="206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197">
        <f>IF(ISNUMBER(H12),(SIGN(1000*($H12-$R12)+$G12-$Q12)+1)/2,"")</f>
        <v>0</v>
      </c>
      <c r="K11" s="205"/>
      <c r="L11" s="206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197">
        <f>IF(ISNUMBER($I11),1-$I11,"")</f>
        <v>1</v>
      </c>
    </row>
    <row r="12" spans="1:19" ht="15.95" customHeight="1" thickBot="1">
      <c r="A12" s="207">
        <v>13850</v>
      </c>
      <c r="B12" s="208"/>
      <c r="C12" s="119" t="s">
        <v>18</v>
      </c>
      <c r="D12" s="116">
        <f>IF(ISNUMBER($G12),SUM(D8:D11),"")</f>
        <v>260</v>
      </c>
      <c r="E12" s="118">
        <f>IF(ISNUMBER($G12),SUM(E8:E11),"")</f>
        <v>121</v>
      </c>
      <c r="F12" s="118">
        <f>IF(ISNUMBER($G12),SUM(F8:F11),"")</f>
        <v>10</v>
      </c>
      <c r="G12" s="117">
        <f>IF(SUM($G8:$G11)+SUM($Q8:$Q11)&gt;0,SUM(G8:G11),"")</f>
        <v>381</v>
      </c>
      <c r="H12" s="116">
        <f>IF(ISNUMBER($G12),SUM(H8:H11),"")</f>
        <v>1</v>
      </c>
      <c r="I12" s="198"/>
      <c r="K12" s="207">
        <v>13562</v>
      </c>
      <c r="L12" s="208"/>
      <c r="M12" s="119" t="s">
        <v>18</v>
      </c>
      <c r="N12" s="116">
        <f>IF(ISNUMBER($G12),SUM(N8:N11),"")</f>
        <v>279</v>
      </c>
      <c r="O12" s="118">
        <f>IF(ISNUMBER($G12),SUM(O8:O11),"")</f>
        <v>103</v>
      </c>
      <c r="P12" s="118">
        <f>IF(ISNUMBER($G12),SUM(P8:P11),"")</f>
        <v>14</v>
      </c>
      <c r="Q12" s="117">
        <f>IF(SUM($G8:$G11)+SUM($Q8:$Q11)&gt;0,SUM(Q8:Q11),"")</f>
        <v>382</v>
      </c>
      <c r="R12" s="116">
        <f>IF(ISNUMBER($G12),SUM(R8:R11),"")</f>
        <v>1</v>
      </c>
      <c r="S12" s="198"/>
    </row>
    <row r="13" spans="1:19" ht="12.95" customHeight="1">
      <c r="A13" s="199" t="s">
        <v>99</v>
      </c>
      <c r="B13" s="200"/>
      <c r="C13" s="135">
        <v>1</v>
      </c>
      <c r="D13" s="134">
        <v>151</v>
      </c>
      <c r="E13" s="133">
        <v>45</v>
      </c>
      <c r="F13" s="133">
        <v>8</v>
      </c>
      <c r="G13" s="132">
        <f>IF(AND(ISBLANK(D13),ISBLANK(E13)),"",D13+E13)</f>
        <v>196</v>
      </c>
      <c r="H13" s="131">
        <f>IF(OR(ISNUMBER($G13),ISNUMBER($Q13)),(SIGN(N($G13)-N($Q13))+1)/2,"")</f>
        <v>0</v>
      </c>
      <c r="I13" s="125"/>
      <c r="K13" s="199" t="s">
        <v>98</v>
      </c>
      <c r="L13" s="200"/>
      <c r="M13" s="135">
        <v>1</v>
      </c>
      <c r="N13" s="134">
        <v>139</v>
      </c>
      <c r="O13" s="133">
        <v>72</v>
      </c>
      <c r="P13" s="133">
        <v>2</v>
      </c>
      <c r="Q13" s="132">
        <f>IF(AND(ISBLANK(N13),ISBLANK(O13)),"",N13+O13)</f>
        <v>211</v>
      </c>
      <c r="R13" s="131">
        <f>IF(ISNUMBER($H13),1-$H13,"")</f>
        <v>1</v>
      </c>
      <c r="S13" s="125"/>
    </row>
    <row r="14" spans="1:19" ht="12.95" customHeight="1">
      <c r="A14" s="201"/>
      <c r="B14" s="202"/>
      <c r="C14" s="130">
        <v>2</v>
      </c>
      <c r="D14" s="129">
        <v>147</v>
      </c>
      <c r="E14" s="128">
        <v>45</v>
      </c>
      <c r="F14" s="128">
        <v>3</v>
      </c>
      <c r="G14" s="127">
        <f>IF(AND(ISBLANK(D14),ISBLANK(E14)),"",D14+E14)</f>
        <v>192</v>
      </c>
      <c r="H14" s="126">
        <f>IF(OR(ISNUMBER($G14),ISNUMBER($Q14)),(SIGN(N($G14)-N($Q14))+1)/2,"")</f>
        <v>0</v>
      </c>
      <c r="I14" s="125"/>
      <c r="K14" s="201"/>
      <c r="L14" s="202"/>
      <c r="M14" s="130">
        <v>2</v>
      </c>
      <c r="N14" s="129">
        <v>146</v>
      </c>
      <c r="O14" s="128">
        <v>60</v>
      </c>
      <c r="P14" s="128">
        <v>6</v>
      </c>
      <c r="Q14" s="127">
        <f>IF(AND(ISBLANK(N14),ISBLANK(O14)),"",N14+O14)</f>
        <v>206</v>
      </c>
      <c r="R14" s="126">
        <f>IF(ISNUMBER($H14),1-$H14,"")</f>
        <v>1</v>
      </c>
      <c r="S14" s="125"/>
    </row>
    <row r="15" spans="1:19" ht="12.95" customHeight="1" thickBot="1">
      <c r="A15" s="203" t="s">
        <v>97</v>
      </c>
      <c r="B15" s="204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03" t="s">
        <v>96</v>
      </c>
      <c r="L15" s="204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05"/>
      <c r="B16" s="206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197">
        <f>IF(ISNUMBER(H17),(SIGN(1000*($H17-$R17)+$G17-$Q17)+1)/2,"")</f>
        <v>0</v>
      </c>
      <c r="K16" s="205"/>
      <c r="L16" s="206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197">
        <f>IF(ISNUMBER($I16),1-$I16,"")</f>
        <v>1</v>
      </c>
    </row>
    <row r="17" spans="1:19" ht="15.95" customHeight="1" thickBot="1">
      <c r="A17" s="207">
        <v>19845</v>
      </c>
      <c r="B17" s="208"/>
      <c r="C17" s="119" t="s">
        <v>18</v>
      </c>
      <c r="D17" s="116">
        <f>IF(ISNUMBER($G17),SUM(D13:D16),"")</f>
        <v>298</v>
      </c>
      <c r="E17" s="118">
        <f>IF(ISNUMBER($G17),SUM(E13:E16),"")</f>
        <v>90</v>
      </c>
      <c r="F17" s="118">
        <f>IF(ISNUMBER($G17),SUM(F13:F16),"")</f>
        <v>11</v>
      </c>
      <c r="G17" s="117">
        <f>IF(SUM($G13:$G16)+SUM($Q13:$Q16)&gt;0,SUM(G13:G16),"")</f>
        <v>388</v>
      </c>
      <c r="H17" s="116">
        <f>IF(ISNUMBER($G17),SUM(H13:H16),"")</f>
        <v>0</v>
      </c>
      <c r="I17" s="198"/>
      <c r="K17" s="207">
        <v>1134</v>
      </c>
      <c r="L17" s="208"/>
      <c r="M17" s="119" t="s">
        <v>18</v>
      </c>
      <c r="N17" s="116">
        <f>IF(ISNUMBER($G17),SUM(N13:N16),"")</f>
        <v>285</v>
      </c>
      <c r="O17" s="118">
        <f>IF(ISNUMBER($G17),SUM(O13:O16),"")</f>
        <v>132</v>
      </c>
      <c r="P17" s="118">
        <f>IF(ISNUMBER($G17),SUM(P13:P16),"")</f>
        <v>8</v>
      </c>
      <c r="Q17" s="117">
        <f>IF(SUM($G13:$G16)+SUM($Q13:$Q16)&gt;0,SUM(Q13:Q16),"")</f>
        <v>417</v>
      </c>
      <c r="R17" s="116">
        <f>IF(ISNUMBER($G17),SUM(R13:R16),"")</f>
        <v>2</v>
      </c>
      <c r="S17" s="198"/>
    </row>
    <row r="18" spans="1:19" ht="12.95" customHeight="1">
      <c r="A18" s="199" t="s">
        <v>95</v>
      </c>
      <c r="B18" s="200"/>
      <c r="C18" s="135">
        <v>1</v>
      </c>
      <c r="D18" s="134">
        <v>152</v>
      </c>
      <c r="E18" s="133">
        <v>72</v>
      </c>
      <c r="F18" s="133">
        <v>0</v>
      </c>
      <c r="G18" s="132">
        <f>IF(AND(ISBLANK(D18),ISBLANK(E18)),"",D18+E18)</f>
        <v>224</v>
      </c>
      <c r="H18" s="131">
        <f>IF(OR(ISNUMBER($G18),ISNUMBER($Q18)),(SIGN(N($G18)-N($Q18))+1)/2,"")</f>
        <v>1</v>
      </c>
      <c r="I18" s="125"/>
      <c r="K18" s="199" t="s">
        <v>94</v>
      </c>
      <c r="L18" s="200"/>
      <c r="M18" s="135">
        <v>1</v>
      </c>
      <c r="N18" s="134">
        <v>140</v>
      </c>
      <c r="O18" s="133">
        <v>63</v>
      </c>
      <c r="P18" s="133">
        <v>3</v>
      </c>
      <c r="Q18" s="132">
        <f>IF(AND(ISBLANK(N18),ISBLANK(O18)),"",N18+O18)</f>
        <v>203</v>
      </c>
      <c r="R18" s="131">
        <f>IF(ISNUMBER($H18),1-$H18,"")</f>
        <v>0</v>
      </c>
      <c r="S18" s="125"/>
    </row>
    <row r="19" spans="1:19" ht="12.95" customHeight="1">
      <c r="A19" s="201"/>
      <c r="B19" s="202"/>
      <c r="C19" s="130">
        <v>2</v>
      </c>
      <c r="D19" s="129">
        <v>152</v>
      </c>
      <c r="E19" s="128">
        <v>63</v>
      </c>
      <c r="F19" s="128">
        <v>3</v>
      </c>
      <c r="G19" s="127">
        <f>IF(AND(ISBLANK(D19),ISBLANK(E19)),"",D19+E19)</f>
        <v>215</v>
      </c>
      <c r="H19" s="126">
        <f>IF(OR(ISNUMBER($G19),ISNUMBER($Q19)),(SIGN(N($G19)-N($Q19))+1)/2,"")</f>
        <v>1</v>
      </c>
      <c r="I19" s="125"/>
      <c r="K19" s="201"/>
      <c r="L19" s="202"/>
      <c r="M19" s="130">
        <v>2</v>
      </c>
      <c r="N19" s="129">
        <v>151</v>
      </c>
      <c r="O19" s="128">
        <v>50</v>
      </c>
      <c r="P19" s="128">
        <v>8</v>
      </c>
      <c r="Q19" s="127">
        <f>IF(AND(ISBLANK(N19),ISBLANK(O19)),"",N19+O19)</f>
        <v>201</v>
      </c>
      <c r="R19" s="126">
        <f>IF(ISNUMBER($H19),1-$H19,"")</f>
        <v>0</v>
      </c>
      <c r="S19" s="125"/>
    </row>
    <row r="20" spans="1:19" ht="12.95" customHeight="1" thickBot="1">
      <c r="A20" s="203" t="s">
        <v>93</v>
      </c>
      <c r="B20" s="204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03" t="s">
        <v>92</v>
      </c>
      <c r="L20" s="204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05"/>
      <c r="B21" s="206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197">
        <f>IF(ISNUMBER(H22),(SIGN(1000*($H22-$R22)+$G22-$Q22)+1)/2,"")</f>
        <v>1</v>
      </c>
      <c r="K21" s="205"/>
      <c r="L21" s="206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197">
        <f>IF(ISNUMBER($I21),1-$I21,"")</f>
        <v>0</v>
      </c>
    </row>
    <row r="22" spans="1:19" ht="15.95" customHeight="1" thickBot="1">
      <c r="A22" s="207">
        <v>1366</v>
      </c>
      <c r="B22" s="208"/>
      <c r="C22" s="119" t="s">
        <v>18</v>
      </c>
      <c r="D22" s="136">
        <f>IF(ISNUMBER($G22),SUM(D18:D21),"")</f>
        <v>304</v>
      </c>
      <c r="E22" s="118">
        <f>IF(ISNUMBER($G22),SUM(E18:E21),"")</f>
        <v>135</v>
      </c>
      <c r="F22" s="118">
        <f>IF(ISNUMBER($G22),SUM(F18:F21),"")</f>
        <v>3</v>
      </c>
      <c r="G22" s="117">
        <f>IF(SUM($G18:$G21)+SUM($Q18:$Q21)&gt;0,SUM(G18:G21),"")</f>
        <v>439</v>
      </c>
      <c r="H22" s="116">
        <f>IF(ISNUMBER($G22),SUM(H18:H21),"")</f>
        <v>2</v>
      </c>
      <c r="I22" s="198"/>
      <c r="K22" s="207">
        <v>19554</v>
      </c>
      <c r="L22" s="208"/>
      <c r="M22" s="119" t="s">
        <v>18</v>
      </c>
      <c r="N22" s="116">
        <f>IF(ISNUMBER($G22),SUM(N18:N21),"")</f>
        <v>291</v>
      </c>
      <c r="O22" s="118">
        <f>IF(ISNUMBER($G22),SUM(O18:O21),"")</f>
        <v>113</v>
      </c>
      <c r="P22" s="118">
        <f>IF(ISNUMBER($G22),SUM(P18:P21),"")</f>
        <v>11</v>
      </c>
      <c r="Q22" s="117">
        <f>IF(SUM($G18:$G21)+SUM($Q18:$Q21)&gt;0,SUM(Q18:Q21),"")</f>
        <v>404</v>
      </c>
      <c r="R22" s="116">
        <f>IF(ISNUMBER($G22),SUM(R18:R21),"")</f>
        <v>0</v>
      </c>
      <c r="S22" s="198"/>
    </row>
    <row r="23" spans="1:19" ht="12.95" customHeight="1">
      <c r="A23" s="199" t="s">
        <v>91</v>
      </c>
      <c r="B23" s="200"/>
      <c r="C23" s="135">
        <v>1</v>
      </c>
      <c r="D23" s="134">
        <v>133</v>
      </c>
      <c r="E23" s="133">
        <v>54</v>
      </c>
      <c r="F23" s="133">
        <v>8</v>
      </c>
      <c r="G23" s="132">
        <f>IF(AND(ISBLANK(D23),ISBLANK(E23)),"",D23+E23)</f>
        <v>187</v>
      </c>
      <c r="H23" s="131">
        <f>IF(OR(ISNUMBER($G23),ISNUMBER($Q23)),(SIGN(N($G23)-N($Q23))+1)/2,"")</f>
        <v>0</v>
      </c>
      <c r="I23" s="125"/>
      <c r="K23" s="199" t="s">
        <v>90</v>
      </c>
      <c r="L23" s="200"/>
      <c r="M23" s="135">
        <v>1</v>
      </c>
      <c r="N23" s="134">
        <v>151</v>
      </c>
      <c r="O23" s="133">
        <v>52</v>
      </c>
      <c r="P23" s="133">
        <v>7</v>
      </c>
      <c r="Q23" s="132">
        <f>IF(AND(ISBLANK(N23),ISBLANK(O23)),"",N23+O23)</f>
        <v>203</v>
      </c>
      <c r="R23" s="131">
        <f>IF(ISNUMBER($H23),1-$H23,"")</f>
        <v>1</v>
      </c>
      <c r="S23" s="125"/>
    </row>
    <row r="24" spans="1:19" ht="12.95" customHeight="1">
      <c r="A24" s="201"/>
      <c r="B24" s="202"/>
      <c r="C24" s="130">
        <v>2</v>
      </c>
      <c r="D24" s="129">
        <v>145</v>
      </c>
      <c r="E24" s="128">
        <v>63</v>
      </c>
      <c r="F24" s="128">
        <v>3</v>
      </c>
      <c r="G24" s="127">
        <f>IF(AND(ISBLANK(D24),ISBLANK(E24)),"",D24+E24)</f>
        <v>208</v>
      </c>
      <c r="H24" s="126">
        <f>IF(OR(ISNUMBER($G24),ISNUMBER($Q24)),(SIGN(N($G24)-N($Q24))+1)/2,"")</f>
        <v>1</v>
      </c>
      <c r="I24" s="125"/>
      <c r="K24" s="201"/>
      <c r="L24" s="202"/>
      <c r="M24" s="130">
        <v>2</v>
      </c>
      <c r="N24" s="129">
        <v>132</v>
      </c>
      <c r="O24" s="128">
        <v>35</v>
      </c>
      <c r="P24" s="128">
        <v>11</v>
      </c>
      <c r="Q24" s="127">
        <f>IF(AND(ISBLANK(N24),ISBLANK(O24)),"",N24+O24)</f>
        <v>167</v>
      </c>
      <c r="R24" s="126">
        <f>IF(ISNUMBER($H24),1-$H24,"")</f>
        <v>0</v>
      </c>
      <c r="S24" s="125"/>
    </row>
    <row r="25" spans="1:19" ht="12.95" customHeight="1" thickBot="1">
      <c r="A25" s="203" t="s">
        <v>89</v>
      </c>
      <c r="B25" s="204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03" t="s">
        <v>88</v>
      </c>
      <c r="L25" s="204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05"/>
      <c r="B26" s="206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197">
        <f>IF(ISNUMBER(H27),(SIGN(1000*($H27-$R27)+$G27-$Q27)+1)/2,"")</f>
        <v>1</v>
      </c>
      <c r="K26" s="205"/>
      <c r="L26" s="206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197">
        <f>IF(ISNUMBER($I26),1-$I26,"")</f>
        <v>0</v>
      </c>
    </row>
    <row r="27" spans="1:19" ht="15.95" customHeight="1" thickBot="1">
      <c r="A27" s="207">
        <v>12206</v>
      </c>
      <c r="B27" s="208"/>
      <c r="C27" s="119" t="s">
        <v>18</v>
      </c>
      <c r="D27" s="116">
        <f>IF(ISNUMBER($G27),SUM(D23:D26),"")</f>
        <v>278</v>
      </c>
      <c r="E27" s="118">
        <f>IF(ISNUMBER($G27),SUM(E23:E26),"")</f>
        <v>117</v>
      </c>
      <c r="F27" s="118">
        <f>IF(ISNUMBER($G27),SUM(F23:F26),"")</f>
        <v>11</v>
      </c>
      <c r="G27" s="117">
        <f>IF(SUM($G23:$G26)+SUM($Q23:$Q26)&gt;0,SUM(G23:G26),"")</f>
        <v>395</v>
      </c>
      <c r="H27" s="116">
        <f>IF(ISNUMBER($G27),SUM(H23:H26),"")</f>
        <v>1</v>
      </c>
      <c r="I27" s="198"/>
      <c r="K27" s="207">
        <v>15064</v>
      </c>
      <c r="L27" s="208"/>
      <c r="M27" s="119" t="s">
        <v>18</v>
      </c>
      <c r="N27" s="116">
        <f>IF(ISNUMBER($G27),SUM(N23:N26),"")</f>
        <v>283</v>
      </c>
      <c r="O27" s="118">
        <f>IF(ISNUMBER($G27),SUM(O23:O26),"")</f>
        <v>87</v>
      </c>
      <c r="P27" s="118">
        <f>IF(ISNUMBER($G27),SUM(P23:P26),"")</f>
        <v>18</v>
      </c>
      <c r="Q27" s="117">
        <f>IF(SUM($G23:$G26)+SUM($Q23:$Q26)&gt;0,SUM(Q23:Q26),"")</f>
        <v>370</v>
      </c>
      <c r="R27" s="116">
        <f>IF(ISNUMBER($G27),SUM(R23:R26),"")</f>
        <v>1</v>
      </c>
      <c r="S27" s="198"/>
    </row>
    <row r="28" spans="1:19" ht="12.95" customHeight="1">
      <c r="A28" s="247" t="s">
        <v>87</v>
      </c>
      <c r="B28" s="248"/>
      <c r="C28" s="135">
        <v>1</v>
      </c>
      <c r="D28" s="134">
        <v>130</v>
      </c>
      <c r="E28" s="133">
        <v>17</v>
      </c>
      <c r="F28" s="133">
        <v>15</v>
      </c>
      <c r="G28" s="132">
        <f>IF(AND(ISBLANK(D28),ISBLANK(E28)),"",D28+E28)</f>
        <v>147</v>
      </c>
      <c r="H28" s="131">
        <f>IF(OR(ISNUMBER($G28),ISNUMBER($Q28)),(SIGN(N($G28)-N($Q28))+1)/2,"")</f>
        <v>0</v>
      </c>
      <c r="I28" s="125"/>
      <c r="K28" s="199" t="s">
        <v>86</v>
      </c>
      <c r="L28" s="200"/>
      <c r="M28" s="135">
        <v>1</v>
      </c>
      <c r="N28" s="134">
        <v>133</v>
      </c>
      <c r="O28" s="133">
        <v>63</v>
      </c>
      <c r="P28" s="133">
        <v>2</v>
      </c>
      <c r="Q28" s="132">
        <f>IF(AND(ISBLANK(N28),ISBLANK(O28)),"",N28+O28)</f>
        <v>196</v>
      </c>
      <c r="R28" s="131">
        <f>IF(ISNUMBER($H28),1-$H28,"")</f>
        <v>1</v>
      </c>
      <c r="S28" s="125"/>
    </row>
    <row r="29" spans="1:19" ht="12.95" customHeight="1">
      <c r="A29" s="249"/>
      <c r="B29" s="250"/>
      <c r="C29" s="130">
        <v>2</v>
      </c>
      <c r="D29" s="129">
        <v>124</v>
      </c>
      <c r="E29" s="128">
        <v>58</v>
      </c>
      <c r="F29" s="128">
        <v>6</v>
      </c>
      <c r="G29" s="127">
        <f>IF(AND(ISBLANK(D29),ISBLANK(E29)),"",D29+E29)</f>
        <v>182</v>
      </c>
      <c r="H29" s="126">
        <f>IF(OR(ISNUMBER($G29),ISNUMBER($Q29)),(SIGN(N($G29)-N($Q29))+1)/2,"")</f>
        <v>1</v>
      </c>
      <c r="I29" s="125"/>
      <c r="K29" s="201"/>
      <c r="L29" s="202"/>
      <c r="M29" s="130">
        <v>2</v>
      </c>
      <c r="N29" s="129">
        <v>125</v>
      </c>
      <c r="O29" s="128">
        <v>50</v>
      </c>
      <c r="P29" s="128">
        <v>5</v>
      </c>
      <c r="Q29" s="127">
        <f>IF(AND(ISBLANK(N29),ISBLANK(O29)),"",N29+O29)</f>
        <v>175</v>
      </c>
      <c r="R29" s="126">
        <f>IF(ISNUMBER($H29),1-$H29,"")</f>
        <v>0</v>
      </c>
      <c r="S29" s="125"/>
    </row>
    <row r="30" spans="1:19" ht="12.95" customHeight="1" thickBot="1">
      <c r="A30" s="251" t="s">
        <v>85</v>
      </c>
      <c r="B30" s="252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03" t="s">
        <v>85</v>
      </c>
      <c r="L30" s="204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53"/>
      <c r="B31" s="254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197">
        <f>IF(ISNUMBER(H32),(SIGN(1000*($H32-$R32)+$G32-$Q32)+1)/2,"")</f>
        <v>0</v>
      </c>
      <c r="K31" s="205"/>
      <c r="L31" s="206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197">
        <f>IF(ISNUMBER($I31),1-$I31,"")</f>
        <v>1</v>
      </c>
    </row>
    <row r="32" spans="1:19" ht="15.95" customHeight="1" thickBot="1">
      <c r="A32" s="207">
        <v>1372</v>
      </c>
      <c r="B32" s="208"/>
      <c r="C32" s="119" t="s">
        <v>18</v>
      </c>
      <c r="D32" s="116">
        <f>IF(ISNUMBER($G32),SUM(D28:D31),"")</f>
        <v>254</v>
      </c>
      <c r="E32" s="118">
        <f>IF(ISNUMBER($G32),SUM(E28:E31),"")</f>
        <v>75</v>
      </c>
      <c r="F32" s="118">
        <f>IF(ISNUMBER($G32),SUM(F28:F31),"")</f>
        <v>21</v>
      </c>
      <c r="G32" s="117">
        <f>IF(SUM($G28:$G31)+SUM($Q28:$Q31)&gt;0,SUM(G28:G31),"")</f>
        <v>329</v>
      </c>
      <c r="H32" s="116">
        <f>IF(ISNUMBER($G32),SUM(H28:H31),"")</f>
        <v>1</v>
      </c>
      <c r="I32" s="198"/>
      <c r="K32" s="207">
        <v>23739</v>
      </c>
      <c r="L32" s="208"/>
      <c r="M32" s="119" t="s">
        <v>18</v>
      </c>
      <c r="N32" s="116">
        <f>IF(ISNUMBER($G32),SUM(N28:N31),"")</f>
        <v>258</v>
      </c>
      <c r="O32" s="118">
        <f>IF(ISNUMBER($G32),SUM(O28:O31),"")</f>
        <v>113</v>
      </c>
      <c r="P32" s="118">
        <f>IF(ISNUMBER($G32),SUM(P28:P31),"")</f>
        <v>7</v>
      </c>
      <c r="Q32" s="117">
        <f>IF(SUM($G28:$G31)+SUM($Q28:$Q31)&gt;0,SUM(Q28:Q31),"")</f>
        <v>371</v>
      </c>
      <c r="R32" s="116">
        <f>IF(ISNUMBER($G32),SUM(R28:R31),"")</f>
        <v>1</v>
      </c>
      <c r="S32" s="198"/>
    </row>
    <row r="33" spans="1:19" ht="12.95" customHeight="1">
      <c r="A33" s="199" t="s">
        <v>84</v>
      </c>
      <c r="B33" s="200"/>
      <c r="C33" s="135">
        <v>1</v>
      </c>
      <c r="D33" s="134">
        <v>134</v>
      </c>
      <c r="E33" s="133">
        <v>34</v>
      </c>
      <c r="F33" s="133">
        <v>7</v>
      </c>
      <c r="G33" s="132">
        <f>IF(AND(ISBLANK(D33),ISBLANK(E33)),"",D33+E33)</f>
        <v>168</v>
      </c>
      <c r="H33" s="131">
        <f>IF(OR(ISNUMBER($G33),ISNUMBER($Q33)),(SIGN(N($G33)-N($Q33))+1)/2,"")</f>
        <v>0</v>
      </c>
      <c r="I33" s="125"/>
      <c r="K33" s="199" t="s">
        <v>83</v>
      </c>
      <c r="L33" s="200"/>
      <c r="M33" s="135">
        <v>1</v>
      </c>
      <c r="N33" s="134">
        <v>134</v>
      </c>
      <c r="O33" s="133">
        <v>44</v>
      </c>
      <c r="P33" s="133">
        <v>7</v>
      </c>
      <c r="Q33" s="132">
        <f>IF(AND(ISBLANK(N33),ISBLANK(O33)),"",N33+O33)</f>
        <v>178</v>
      </c>
      <c r="R33" s="131">
        <f>IF(ISNUMBER($H33),1-$H33,"")</f>
        <v>1</v>
      </c>
      <c r="S33" s="125"/>
    </row>
    <row r="34" spans="1:19" ht="12.95" customHeight="1">
      <c r="A34" s="201"/>
      <c r="B34" s="202"/>
      <c r="C34" s="130">
        <v>2</v>
      </c>
      <c r="D34" s="129">
        <v>129</v>
      </c>
      <c r="E34" s="128">
        <v>62</v>
      </c>
      <c r="F34" s="128">
        <v>4</v>
      </c>
      <c r="G34" s="127">
        <f>IF(AND(ISBLANK(D34),ISBLANK(E34)),"",D34+E34)</f>
        <v>191</v>
      </c>
      <c r="H34" s="126">
        <f>IF(OR(ISNUMBER($G34),ISNUMBER($Q34)),(SIGN(N($G34)-N($Q34))+1)/2,"")</f>
        <v>0</v>
      </c>
      <c r="I34" s="125"/>
      <c r="K34" s="201"/>
      <c r="L34" s="202"/>
      <c r="M34" s="130">
        <v>2</v>
      </c>
      <c r="N34" s="129">
        <v>125</v>
      </c>
      <c r="O34" s="128">
        <v>71</v>
      </c>
      <c r="P34" s="128">
        <v>3</v>
      </c>
      <c r="Q34" s="127">
        <f>IF(AND(ISBLANK(N34),ISBLANK(O34)),"",N34+O34)</f>
        <v>196</v>
      </c>
      <c r="R34" s="126">
        <f>IF(ISNUMBER($H34),1-$H34,"")</f>
        <v>1</v>
      </c>
      <c r="S34" s="125"/>
    </row>
    <row r="35" spans="1:19" ht="12.95" customHeight="1" thickBot="1">
      <c r="A35" s="203" t="s">
        <v>82</v>
      </c>
      <c r="B35" s="204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03" t="s">
        <v>81</v>
      </c>
      <c r="L35" s="204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05"/>
      <c r="B36" s="206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197">
        <f>IF(ISNUMBER(H37),(SIGN(1000*($H37-$R37)+$G37-$Q37)+1)/2,"")</f>
        <v>0</v>
      </c>
      <c r="K36" s="205"/>
      <c r="L36" s="206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197">
        <f>IF(ISNUMBER($I36),1-$I36,"")</f>
        <v>1</v>
      </c>
    </row>
    <row r="37" spans="1:19" ht="15.95" customHeight="1" thickBot="1">
      <c r="A37" s="207">
        <v>21853</v>
      </c>
      <c r="B37" s="208"/>
      <c r="C37" s="119" t="s">
        <v>18</v>
      </c>
      <c r="D37" s="116">
        <f>IF(ISNUMBER($G37),SUM(D33:D36),"")</f>
        <v>263</v>
      </c>
      <c r="E37" s="118">
        <f>IF(ISNUMBER($G37),SUM(E33:E36),"")</f>
        <v>96</v>
      </c>
      <c r="F37" s="118">
        <f>IF(ISNUMBER($G37),SUM(F33:F36),"")</f>
        <v>11</v>
      </c>
      <c r="G37" s="117">
        <f>IF(SUM($G33:$G36)+SUM($Q33:$Q36)&gt;0,SUM(G33:G36),"")</f>
        <v>359</v>
      </c>
      <c r="H37" s="116">
        <f>IF(ISNUMBER($G37),SUM(H33:H36),"")</f>
        <v>0</v>
      </c>
      <c r="I37" s="198"/>
      <c r="K37" s="207">
        <v>16602</v>
      </c>
      <c r="L37" s="208"/>
      <c r="M37" s="119" t="s">
        <v>18</v>
      </c>
      <c r="N37" s="116">
        <f>IF(ISNUMBER($G37),SUM(N33:N36),"")</f>
        <v>259</v>
      </c>
      <c r="O37" s="118">
        <f>IF(ISNUMBER($G37),SUM(O33:O36),"")</f>
        <v>115</v>
      </c>
      <c r="P37" s="118">
        <f>IF(ISNUMBER($G37),SUM(P33:P36),"")</f>
        <v>10</v>
      </c>
      <c r="Q37" s="117">
        <f>IF(SUM($G33:$G36)+SUM($Q33:$Q36)&gt;0,SUM(Q33:Q36),"")</f>
        <v>374</v>
      </c>
      <c r="R37" s="116">
        <f>IF(ISNUMBER($G37),SUM(R33:R36),"")</f>
        <v>2</v>
      </c>
      <c r="S37" s="198"/>
    </row>
    <row r="38" spans="1:19" ht="5.0999999999999996" customHeight="1" thickBot="1"/>
    <row r="39" spans="1:19" ht="20.100000000000001" customHeight="1" thickBot="1">
      <c r="A39" s="115"/>
      <c r="B39" s="114"/>
      <c r="C39" s="113" t="s">
        <v>45</v>
      </c>
      <c r="D39" s="112">
        <f>IF(ISNUMBER($G39),SUM(D12,D17,D22,D27,D32,D37),"")</f>
        <v>1657</v>
      </c>
      <c r="E39" s="111">
        <f>IF(ISNUMBER($G39),SUM(E12,E17,E22,E27,E32,E37),"")</f>
        <v>634</v>
      </c>
      <c r="F39" s="111">
        <f>IF(ISNUMBER($G39),SUM(F12,F17,F22,F27,F32,F37),"")</f>
        <v>67</v>
      </c>
      <c r="G39" s="110">
        <f>IF(SUM($G$8:$G$37)+SUM($Q$8:$Q$37)&gt;0,SUM(G12,G17,G22,G27,G32,G37),"")</f>
        <v>2291</v>
      </c>
      <c r="H39" s="109">
        <f>IF(SUM($G$8:$G$37)+SUM($Q$8:$Q$37)&gt;0,SUM(H12,H17,H22,H27,H32,H37),"")</f>
        <v>5</v>
      </c>
      <c r="I39" s="108">
        <f>IF(ISNUMBER($G39),(SIGN($G39-$Q39)+1)/IF(COUNT(I$11,I$16,I$21,I$26,I$31,I$36)&gt;3,1,2),"")</f>
        <v>0</v>
      </c>
      <c r="K39" s="115"/>
      <c r="L39" s="114"/>
      <c r="M39" s="113" t="s">
        <v>45</v>
      </c>
      <c r="N39" s="112">
        <f>IF(ISNUMBER($G39),SUM(N12,N17,N22,N27,N32,N37),"")</f>
        <v>1655</v>
      </c>
      <c r="O39" s="111">
        <f>IF(ISNUMBER($G39),SUM(O12,O17,O22,O27,O32,O37),"")</f>
        <v>663</v>
      </c>
      <c r="P39" s="111">
        <f>IF(ISNUMBER($G39),SUM(P12,P17,P22,P27,P32,P37),"")</f>
        <v>68</v>
      </c>
      <c r="Q39" s="110">
        <f>IF(SUM($G$8:$G$37)+SUM($Q$8:$Q$37)&gt;0,SUM(Q12,Q17,Q22,Q27,Q32,Q37),"")</f>
        <v>2318</v>
      </c>
      <c r="R39" s="109">
        <f>IF(SUM($G$8:$G$37)+SUM($Q$8:$Q$37)&gt;0,SUM(R12,R17,R22,R27,R32,R37),"")</f>
        <v>7</v>
      </c>
      <c r="S39" s="108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3"/>
      <c r="B41" s="105" t="s">
        <v>46</v>
      </c>
      <c r="C41" s="246" t="s">
        <v>80</v>
      </c>
      <c r="D41" s="246"/>
      <c r="E41" s="246"/>
      <c r="G41" s="230" t="s">
        <v>48</v>
      </c>
      <c r="H41" s="230"/>
      <c r="I41" s="107">
        <f>IF(ISNUMBER(I$39),SUM(I11,I16,I21,I26,I31,I36,I39),"")</f>
        <v>2</v>
      </c>
      <c r="K41" s="83"/>
      <c r="L41" s="105" t="s">
        <v>46</v>
      </c>
      <c r="M41" s="246" t="s">
        <v>79</v>
      </c>
      <c r="N41" s="246"/>
      <c r="O41" s="246"/>
      <c r="Q41" s="230" t="s">
        <v>48</v>
      </c>
      <c r="R41" s="230"/>
      <c r="S41" s="107">
        <f>IF(ISNUMBER(S$39),SUM(S11,S16,S21,S26,S31,S36,S39),"")</f>
        <v>6</v>
      </c>
    </row>
    <row r="42" spans="1:19" ht="18" customHeight="1">
      <c r="A42" s="83"/>
      <c r="B42" s="105" t="s">
        <v>50</v>
      </c>
      <c r="C42" s="245"/>
      <c r="D42" s="245"/>
      <c r="E42" s="245"/>
      <c r="G42" s="106"/>
      <c r="H42" s="106"/>
      <c r="I42" s="106"/>
      <c r="K42" s="83"/>
      <c r="L42" s="105" t="s">
        <v>50</v>
      </c>
      <c r="M42" s="245"/>
      <c r="N42" s="245"/>
      <c r="O42" s="245"/>
      <c r="Q42" s="106"/>
      <c r="R42" s="106"/>
      <c r="S42" s="106"/>
    </row>
    <row r="43" spans="1:19" ht="20.100000000000001" customHeight="1">
      <c r="A43" s="105" t="s">
        <v>51</v>
      </c>
      <c r="B43" s="105" t="s">
        <v>52</v>
      </c>
      <c r="C43" s="231"/>
      <c r="D43" s="231"/>
      <c r="E43" s="231"/>
      <c r="F43" s="231"/>
      <c r="G43" s="231"/>
      <c r="H43" s="231"/>
      <c r="I43" s="105"/>
      <c r="J43" s="105"/>
      <c r="K43" s="105" t="s">
        <v>53</v>
      </c>
      <c r="L43" s="231"/>
      <c r="M43" s="231"/>
      <c r="O43" s="105" t="s">
        <v>50</v>
      </c>
      <c r="P43" s="231"/>
      <c r="Q43" s="231"/>
      <c r="R43" s="231"/>
      <c r="S43" s="231"/>
    </row>
    <row r="44" spans="1:19" ht="9.9499999999999993" customHeight="1">
      <c r="E44" s="83"/>
      <c r="H44" s="83"/>
    </row>
    <row r="45" spans="1:19" ht="30" customHeight="1">
      <c r="A45" s="104" t="str">
        <f>"Technické podmínky utkání:   " &amp; $B$3 &amp; IF(ISBLANK($B$3),""," – ") &amp; $L$3</f>
        <v>Technické podmínky utkání:   TJ Sokol Praha-Vršovice C – AC Sparta Praha B</v>
      </c>
    </row>
    <row r="46" spans="1:19" ht="20.100000000000001" customHeight="1">
      <c r="B46" s="103" t="s">
        <v>54</v>
      </c>
      <c r="C46" s="239" t="s">
        <v>78</v>
      </c>
      <c r="D46" s="239"/>
      <c r="I46" s="103" t="s">
        <v>56</v>
      </c>
      <c r="J46" s="239">
        <v>18</v>
      </c>
      <c r="K46" s="239"/>
    </row>
    <row r="47" spans="1:19" ht="20.100000000000001" customHeight="1">
      <c r="B47" s="103" t="s">
        <v>57</v>
      </c>
      <c r="C47" s="240" t="s">
        <v>77</v>
      </c>
      <c r="D47" s="240"/>
      <c r="I47" s="103" t="s">
        <v>59</v>
      </c>
      <c r="J47" s="240">
        <v>6</v>
      </c>
      <c r="K47" s="240"/>
      <c r="P47" s="103" t="s">
        <v>60</v>
      </c>
      <c r="Q47" s="235" t="s">
        <v>76</v>
      </c>
      <c r="R47" s="235"/>
      <c r="S47" s="235"/>
    </row>
    <row r="48" spans="1:19" ht="9.9499999999999993" customHeight="1"/>
    <row r="49" spans="1:19" ht="15" customHeight="1">
      <c r="A49" s="232" t="s">
        <v>62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63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99"/>
    </row>
    <row r="54" spans="1:19" ht="21" customHeight="1">
      <c r="A54" s="101" t="s">
        <v>6</v>
      </c>
      <c r="B54" s="83"/>
      <c r="C54" s="83"/>
      <c r="D54" s="83"/>
      <c r="E54" s="83"/>
      <c r="F54" s="83"/>
      <c r="G54" s="83"/>
      <c r="H54" s="83"/>
      <c r="I54" s="83"/>
      <c r="J54" s="83"/>
      <c r="K54" s="100" t="s">
        <v>8</v>
      </c>
      <c r="L54" s="83"/>
      <c r="M54" s="83"/>
      <c r="N54" s="83"/>
      <c r="O54" s="83"/>
      <c r="P54" s="83"/>
      <c r="Q54" s="83"/>
      <c r="R54" s="83"/>
      <c r="S54" s="99"/>
    </row>
    <row r="55" spans="1:19" ht="21" customHeight="1">
      <c r="A55" s="98"/>
      <c r="B55" s="95" t="s">
        <v>64</v>
      </c>
      <c r="C55" s="94"/>
      <c r="D55" s="96"/>
      <c r="E55" s="95" t="s">
        <v>65</v>
      </c>
      <c r="F55" s="94"/>
      <c r="G55" s="94"/>
      <c r="H55" s="94"/>
      <c r="I55" s="96"/>
      <c r="J55" s="83"/>
      <c r="K55" s="97"/>
      <c r="L55" s="95" t="s">
        <v>64</v>
      </c>
      <c r="M55" s="94"/>
      <c r="N55" s="96"/>
      <c r="O55" s="95" t="s">
        <v>65</v>
      </c>
      <c r="P55" s="94"/>
      <c r="Q55" s="94"/>
      <c r="R55" s="94"/>
      <c r="S55" s="93"/>
    </row>
    <row r="56" spans="1:19" ht="21" customHeight="1">
      <c r="A56" s="92" t="s">
        <v>66</v>
      </c>
      <c r="B56" s="88" t="s">
        <v>67</v>
      </c>
      <c r="C56" s="90"/>
      <c r="D56" s="89" t="s">
        <v>68</v>
      </c>
      <c r="E56" s="88" t="s">
        <v>67</v>
      </c>
      <c r="F56" s="87"/>
      <c r="G56" s="87"/>
      <c r="H56" s="86"/>
      <c r="I56" s="89" t="s">
        <v>68</v>
      </c>
      <c r="J56" s="83"/>
      <c r="K56" s="91" t="s">
        <v>66</v>
      </c>
      <c r="L56" s="88" t="s">
        <v>67</v>
      </c>
      <c r="M56" s="90"/>
      <c r="N56" s="89" t="s">
        <v>68</v>
      </c>
      <c r="O56" s="88" t="s">
        <v>67</v>
      </c>
      <c r="P56" s="87"/>
      <c r="Q56" s="87"/>
      <c r="R56" s="86"/>
      <c r="S56" s="85" t="s">
        <v>68</v>
      </c>
    </row>
    <row r="57" spans="1:19" ht="21" customHeight="1">
      <c r="A57" s="84">
        <v>51</v>
      </c>
      <c r="B57" s="242" t="s">
        <v>75</v>
      </c>
      <c r="C57" s="244"/>
      <c r="D57" s="81">
        <v>9966</v>
      </c>
      <c r="E57" s="242" t="s">
        <v>74</v>
      </c>
      <c r="F57" s="243"/>
      <c r="G57" s="243"/>
      <c r="H57" s="244"/>
      <c r="I57" s="81">
        <v>1372</v>
      </c>
      <c r="J57" s="83"/>
      <c r="K57" s="82"/>
      <c r="L57" s="242"/>
      <c r="M57" s="244"/>
      <c r="N57" s="81"/>
      <c r="O57" s="242"/>
      <c r="P57" s="243"/>
      <c r="Q57" s="243"/>
      <c r="R57" s="244"/>
      <c r="S57" s="80"/>
    </row>
    <row r="58" spans="1:19" ht="21" customHeight="1">
      <c r="A58" s="84"/>
      <c r="B58" s="242"/>
      <c r="C58" s="244"/>
      <c r="D58" s="81"/>
      <c r="E58" s="242"/>
      <c r="F58" s="243"/>
      <c r="G58" s="243"/>
      <c r="H58" s="244"/>
      <c r="I58" s="81"/>
      <c r="J58" s="83"/>
      <c r="K58" s="82"/>
      <c r="L58" s="242"/>
      <c r="M58" s="244"/>
      <c r="N58" s="81"/>
      <c r="O58" s="242"/>
      <c r="P58" s="243"/>
      <c r="Q58" s="243"/>
      <c r="R58" s="244"/>
      <c r="S58" s="80"/>
    </row>
    <row r="59" spans="1:19" ht="12" customHeight="1">
      <c r="A59" s="79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7"/>
    </row>
    <row r="60" spans="1:19" ht="5.0999999999999996" customHeight="1"/>
    <row r="61" spans="1:19" ht="15" customHeight="1">
      <c r="A61" s="232" t="s">
        <v>69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70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6"/>
      <c r="B66" s="75" t="s">
        <v>71</v>
      </c>
      <c r="C66" s="241" t="s">
        <v>73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4" customWidth="1"/>
    <col min="2" max="2" width="15.7109375" style="74" customWidth="1"/>
    <col min="3" max="3" width="5.7109375" style="74" customWidth="1"/>
    <col min="4" max="5" width="6.7109375" style="74" customWidth="1"/>
    <col min="6" max="6" width="4.7109375" style="74" customWidth="1"/>
    <col min="7" max="7" width="6.7109375" style="74" customWidth="1"/>
    <col min="8" max="8" width="6.28515625" style="74" customWidth="1"/>
    <col min="9" max="9" width="6.7109375" style="74" customWidth="1"/>
    <col min="10" max="10" width="1.7109375" style="74" customWidth="1"/>
    <col min="11" max="11" width="10.7109375" style="74" customWidth="1"/>
    <col min="12" max="12" width="15.7109375" style="74" customWidth="1"/>
    <col min="13" max="13" width="5.7109375" style="74" customWidth="1"/>
    <col min="14" max="15" width="6.7109375" style="74" customWidth="1"/>
    <col min="16" max="16" width="4.7109375" style="74" customWidth="1"/>
    <col min="17" max="17" width="6.7109375" style="74" customWidth="1"/>
    <col min="18" max="18" width="6.28515625" style="74" customWidth="1"/>
    <col min="19" max="19" width="6.7109375" style="74" customWidth="1"/>
    <col min="20" max="20" width="9.140625" style="74" customWidth="1"/>
    <col min="21" max="16384" width="9.140625" style="73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44" t="s">
        <v>2</v>
      </c>
      <c r="L1" s="223" t="s">
        <v>175</v>
      </c>
      <c r="M1" s="223"/>
      <c r="N1" s="223"/>
      <c r="O1" s="224" t="s">
        <v>4</v>
      </c>
      <c r="P1" s="224"/>
      <c r="Q1" s="225" t="s">
        <v>174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42" t="s">
        <v>6</v>
      </c>
      <c r="B3" s="220" t="s">
        <v>173</v>
      </c>
      <c r="C3" s="221"/>
      <c r="D3" s="221"/>
      <c r="E3" s="221"/>
      <c r="F3" s="221"/>
      <c r="G3" s="221"/>
      <c r="H3" s="221"/>
      <c r="I3" s="222"/>
      <c r="K3" s="142" t="s">
        <v>8</v>
      </c>
      <c r="L3" s="220" t="s">
        <v>172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41" t="s">
        <v>15</v>
      </c>
      <c r="E6" s="140" t="s">
        <v>16</v>
      </c>
      <c r="F6" s="140" t="s">
        <v>17</v>
      </c>
      <c r="G6" s="139" t="s">
        <v>18</v>
      </c>
      <c r="H6" s="138" t="s">
        <v>19</v>
      </c>
      <c r="I6" s="137" t="s">
        <v>20</v>
      </c>
      <c r="K6" s="215" t="s">
        <v>14</v>
      </c>
      <c r="L6" s="216"/>
      <c r="M6" s="212"/>
      <c r="N6" s="141" t="s">
        <v>15</v>
      </c>
      <c r="O6" s="140" t="s">
        <v>16</v>
      </c>
      <c r="P6" s="140" t="s">
        <v>17</v>
      </c>
      <c r="Q6" s="139" t="s">
        <v>18</v>
      </c>
      <c r="R6" s="138" t="s">
        <v>19</v>
      </c>
      <c r="S6" s="137" t="s">
        <v>20</v>
      </c>
    </row>
    <row r="7" spans="1:19" ht="5.0999999999999996" customHeight="1" thickBot="1"/>
    <row r="8" spans="1:19" ht="12.95" customHeight="1">
      <c r="A8" s="199" t="s">
        <v>171</v>
      </c>
      <c r="B8" s="200"/>
      <c r="C8" s="135">
        <v>1</v>
      </c>
      <c r="D8" s="134">
        <v>153</v>
      </c>
      <c r="E8" s="133">
        <v>40</v>
      </c>
      <c r="F8" s="133">
        <v>7</v>
      </c>
      <c r="G8" s="132">
        <f>IF(AND(ISBLANK(D8),ISBLANK(E8)),"",D8+E8)</f>
        <v>193</v>
      </c>
      <c r="H8" s="131">
        <f>IF(OR(ISNUMBER($G8),ISNUMBER($Q8)),(SIGN(N($G8)-N($Q8))+1)/2,"")</f>
        <v>0</v>
      </c>
      <c r="I8" s="125"/>
      <c r="K8" s="199" t="s">
        <v>170</v>
      </c>
      <c r="L8" s="200"/>
      <c r="M8" s="135">
        <v>1</v>
      </c>
      <c r="N8" s="134">
        <v>144</v>
      </c>
      <c r="O8" s="133">
        <v>52</v>
      </c>
      <c r="P8" s="133">
        <v>4</v>
      </c>
      <c r="Q8" s="132">
        <f>IF(AND(ISBLANK(N8),ISBLANK(O8)),"",N8+O8)</f>
        <v>196</v>
      </c>
      <c r="R8" s="131">
        <f>IF(ISNUMBER($H8),1-$H8,"")</f>
        <v>1</v>
      </c>
      <c r="S8" s="125"/>
    </row>
    <row r="9" spans="1:19" ht="12.95" customHeight="1">
      <c r="A9" s="201"/>
      <c r="B9" s="202"/>
      <c r="C9" s="130">
        <v>2</v>
      </c>
      <c r="D9" s="129">
        <v>151</v>
      </c>
      <c r="E9" s="128">
        <v>62</v>
      </c>
      <c r="F9" s="128">
        <v>6</v>
      </c>
      <c r="G9" s="127">
        <f>IF(AND(ISBLANK(D9),ISBLANK(E9)),"",D9+E9)</f>
        <v>213</v>
      </c>
      <c r="H9" s="126">
        <f>IF(OR(ISNUMBER($G9),ISNUMBER($Q9)),(SIGN(N($G9)-N($Q9))+1)/2,"")</f>
        <v>1</v>
      </c>
      <c r="I9" s="125"/>
      <c r="K9" s="201"/>
      <c r="L9" s="202"/>
      <c r="M9" s="130">
        <v>2</v>
      </c>
      <c r="N9" s="129">
        <v>165</v>
      </c>
      <c r="O9" s="128">
        <v>44</v>
      </c>
      <c r="P9" s="128">
        <v>12</v>
      </c>
      <c r="Q9" s="127">
        <f>IF(AND(ISBLANK(N9),ISBLANK(O9)),"",N9+O9)</f>
        <v>209</v>
      </c>
      <c r="R9" s="126">
        <f>IF(ISNUMBER($H9),1-$H9,"")</f>
        <v>0</v>
      </c>
      <c r="S9" s="125"/>
    </row>
    <row r="10" spans="1:19" ht="12.95" customHeight="1" thickBot="1">
      <c r="A10" s="203" t="s">
        <v>82</v>
      </c>
      <c r="B10" s="204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03" t="s">
        <v>85</v>
      </c>
      <c r="L10" s="204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05"/>
      <c r="B11" s="206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197">
        <f>IF(ISNUMBER(H12),(SIGN(1000*($H12-$R12)+$G12-$Q12)+1)/2,"")</f>
        <v>1</v>
      </c>
      <c r="K11" s="205"/>
      <c r="L11" s="206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197">
        <f>IF(ISNUMBER($I11),1-$I11,"")</f>
        <v>0</v>
      </c>
    </row>
    <row r="12" spans="1:19" ht="15.95" customHeight="1" thickBot="1">
      <c r="A12" s="207">
        <v>5879</v>
      </c>
      <c r="B12" s="208"/>
      <c r="C12" s="119" t="s">
        <v>18</v>
      </c>
      <c r="D12" s="136">
        <f>IF(ISNUMBER($G12),SUM(D8:D11),"")</f>
        <v>304</v>
      </c>
      <c r="E12" s="118">
        <f>IF(ISNUMBER($G12),SUM(E8:E11),"")</f>
        <v>102</v>
      </c>
      <c r="F12" s="118">
        <f>IF(ISNUMBER($G12),SUM(F8:F11),"")</f>
        <v>13</v>
      </c>
      <c r="G12" s="117">
        <f>IF(SUM($G8:$G11)+SUM($Q8:$Q11)&gt;0,SUM(G8:G11),"")</f>
        <v>406</v>
      </c>
      <c r="H12" s="116">
        <f>IF(ISNUMBER($G12),SUM(H8:H11),"")</f>
        <v>1</v>
      </c>
      <c r="I12" s="198"/>
      <c r="K12" s="207">
        <v>14557</v>
      </c>
      <c r="L12" s="208"/>
      <c r="M12" s="119" t="s">
        <v>18</v>
      </c>
      <c r="N12" s="136">
        <f>IF(ISNUMBER($G12),SUM(N8:N11),"")</f>
        <v>309</v>
      </c>
      <c r="O12" s="118">
        <f>IF(ISNUMBER($G12),SUM(O8:O11),"")</f>
        <v>96</v>
      </c>
      <c r="P12" s="118">
        <f>IF(ISNUMBER($G12),SUM(P8:P11),"")</f>
        <v>16</v>
      </c>
      <c r="Q12" s="117">
        <f>IF(SUM($G8:$G11)+SUM($Q8:$Q11)&gt;0,SUM(Q8:Q11),"")</f>
        <v>405</v>
      </c>
      <c r="R12" s="116">
        <f>IF(ISNUMBER($G12),SUM(R8:R11),"")</f>
        <v>1</v>
      </c>
      <c r="S12" s="198"/>
    </row>
    <row r="13" spans="1:19" ht="12.95" customHeight="1">
      <c r="A13" s="199" t="s">
        <v>169</v>
      </c>
      <c r="B13" s="200"/>
      <c r="C13" s="135">
        <v>1</v>
      </c>
      <c r="D13" s="134">
        <v>151</v>
      </c>
      <c r="E13" s="133">
        <v>44</v>
      </c>
      <c r="F13" s="133">
        <v>5</v>
      </c>
      <c r="G13" s="132">
        <f>IF(AND(ISBLANK(D13),ISBLANK(E13)),"",D13+E13)</f>
        <v>195</v>
      </c>
      <c r="H13" s="131">
        <f>IF(OR(ISNUMBER($G13),ISNUMBER($Q13)),(SIGN(N($G13)-N($Q13))+1)/2,"")</f>
        <v>1</v>
      </c>
      <c r="I13" s="125"/>
      <c r="K13" s="199" t="s">
        <v>168</v>
      </c>
      <c r="L13" s="200"/>
      <c r="M13" s="135">
        <v>1</v>
      </c>
      <c r="N13" s="134">
        <v>134</v>
      </c>
      <c r="O13" s="133">
        <v>43</v>
      </c>
      <c r="P13" s="133">
        <v>7</v>
      </c>
      <c r="Q13" s="132">
        <f>IF(AND(ISBLANK(N13),ISBLANK(O13)),"",N13+O13)</f>
        <v>177</v>
      </c>
      <c r="R13" s="131">
        <f>IF(ISNUMBER($H13),1-$H13,"")</f>
        <v>0</v>
      </c>
      <c r="S13" s="125"/>
    </row>
    <row r="14" spans="1:19" ht="12.95" customHeight="1">
      <c r="A14" s="201"/>
      <c r="B14" s="202"/>
      <c r="C14" s="130">
        <v>2</v>
      </c>
      <c r="D14" s="129">
        <v>148</v>
      </c>
      <c r="E14" s="128">
        <v>61</v>
      </c>
      <c r="F14" s="128">
        <v>3</v>
      </c>
      <c r="G14" s="127">
        <f>IF(AND(ISBLANK(D14),ISBLANK(E14)),"",D14+E14)</f>
        <v>209</v>
      </c>
      <c r="H14" s="126">
        <f>IF(OR(ISNUMBER($G14),ISNUMBER($Q14)),(SIGN(N($G14)-N($Q14))+1)/2,"")</f>
        <v>1</v>
      </c>
      <c r="I14" s="125"/>
      <c r="K14" s="201"/>
      <c r="L14" s="202"/>
      <c r="M14" s="130">
        <v>2</v>
      </c>
      <c r="N14" s="129">
        <v>133</v>
      </c>
      <c r="O14" s="128">
        <v>71</v>
      </c>
      <c r="P14" s="128">
        <v>0</v>
      </c>
      <c r="Q14" s="127">
        <f>IF(AND(ISBLANK(N14),ISBLANK(O14)),"",N14+O14)</f>
        <v>204</v>
      </c>
      <c r="R14" s="126">
        <f>IF(ISNUMBER($H14),1-$H14,"")</f>
        <v>0</v>
      </c>
      <c r="S14" s="125"/>
    </row>
    <row r="15" spans="1:19" ht="12.95" customHeight="1" thickBot="1">
      <c r="A15" s="203" t="s">
        <v>85</v>
      </c>
      <c r="B15" s="204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03" t="s">
        <v>85</v>
      </c>
      <c r="L15" s="204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05"/>
      <c r="B16" s="206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197">
        <f>IF(ISNUMBER(H17),(SIGN(1000*($H17-$R17)+$G17-$Q17)+1)/2,"")</f>
        <v>1</v>
      </c>
      <c r="K16" s="205"/>
      <c r="L16" s="206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197">
        <f>IF(ISNUMBER($I16),1-$I16,"")</f>
        <v>0</v>
      </c>
    </row>
    <row r="17" spans="1:19" ht="15.95" customHeight="1" thickBot="1">
      <c r="A17" s="207">
        <v>9626</v>
      </c>
      <c r="B17" s="208"/>
      <c r="C17" s="119" t="s">
        <v>18</v>
      </c>
      <c r="D17" s="116">
        <f>IF(ISNUMBER($G17),SUM(D13:D16),"")</f>
        <v>299</v>
      </c>
      <c r="E17" s="118">
        <f>IF(ISNUMBER($G17),SUM(E13:E16),"")</f>
        <v>105</v>
      </c>
      <c r="F17" s="118">
        <f>IF(ISNUMBER($G17),SUM(F13:F16),"")</f>
        <v>8</v>
      </c>
      <c r="G17" s="117">
        <f>IF(SUM($G13:$G16)+SUM($Q13:$Q16)&gt;0,SUM(G13:G16),"")</f>
        <v>404</v>
      </c>
      <c r="H17" s="116">
        <f>IF(ISNUMBER($G17),SUM(H13:H16),"")</f>
        <v>2</v>
      </c>
      <c r="I17" s="198"/>
      <c r="K17" s="207">
        <v>21413</v>
      </c>
      <c r="L17" s="208"/>
      <c r="M17" s="119" t="s">
        <v>18</v>
      </c>
      <c r="N17" s="116">
        <f>IF(ISNUMBER($G17),SUM(N13:N16),"")</f>
        <v>267</v>
      </c>
      <c r="O17" s="118">
        <f>IF(ISNUMBER($G17),SUM(O13:O16),"")</f>
        <v>114</v>
      </c>
      <c r="P17" s="118">
        <f>IF(ISNUMBER($G17),SUM(P13:P16),"")</f>
        <v>7</v>
      </c>
      <c r="Q17" s="117">
        <f>IF(SUM($G13:$G16)+SUM($Q13:$Q16)&gt;0,SUM(Q13:Q16),"")</f>
        <v>381</v>
      </c>
      <c r="R17" s="116">
        <f>IF(ISNUMBER($G17),SUM(R13:R16),"")</f>
        <v>0</v>
      </c>
      <c r="S17" s="198"/>
    </row>
    <row r="18" spans="1:19" ht="12.95" customHeight="1">
      <c r="A18" s="199" t="s">
        <v>25</v>
      </c>
      <c r="B18" s="200"/>
      <c r="C18" s="135">
        <v>1</v>
      </c>
      <c r="D18" s="134">
        <v>136</v>
      </c>
      <c r="E18" s="133">
        <v>62</v>
      </c>
      <c r="F18" s="133">
        <v>7</v>
      </c>
      <c r="G18" s="132">
        <f>IF(AND(ISBLANK(D18),ISBLANK(E18)),"",D18+E18)</f>
        <v>198</v>
      </c>
      <c r="H18" s="131">
        <f>IF(OR(ISNUMBER($G18),ISNUMBER($Q18)),(SIGN(N($G18)-N($Q18))+1)/2,"")</f>
        <v>0</v>
      </c>
      <c r="I18" s="125"/>
      <c r="K18" s="199" t="s">
        <v>167</v>
      </c>
      <c r="L18" s="200"/>
      <c r="M18" s="135">
        <v>1</v>
      </c>
      <c r="N18" s="134">
        <v>149</v>
      </c>
      <c r="O18" s="133">
        <v>62</v>
      </c>
      <c r="P18" s="133">
        <v>3</v>
      </c>
      <c r="Q18" s="132">
        <f>IF(AND(ISBLANK(N18),ISBLANK(O18)),"",N18+O18)</f>
        <v>211</v>
      </c>
      <c r="R18" s="131">
        <f>IF(ISNUMBER($H18),1-$H18,"")</f>
        <v>1</v>
      </c>
      <c r="S18" s="125"/>
    </row>
    <row r="19" spans="1:19" ht="12.95" customHeight="1">
      <c r="A19" s="201"/>
      <c r="B19" s="202"/>
      <c r="C19" s="130">
        <v>2</v>
      </c>
      <c r="D19" s="129">
        <v>160</v>
      </c>
      <c r="E19" s="128">
        <v>62</v>
      </c>
      <c r="F19" s="128">
        <v>4</v>
      </c>
      <c r="G19" s="127">
        <f>IF(AND(ISBLANK(D19),ISBLANK(E19)),"",D19+E19)</f>
        <v>222</v>
      </c>
      <c r="H19" s="126">
        <f>IF(OR(ISNUMBER($G19),ISNUMBER($Q19)),(SIGN(N($G19)-N($Q19))+1)/2,"")</f>
        <v>1</v>
      </c>
      <c r="I19" s="125"/>
      <c r="K19" s="201"/>
      <c r="L19" s="202"/>
      <c r="M19" s="130">
        <v>2</v>
      </c>
      <c r="N19" s="129">
        <v>144</v>
      </c>
      <c r="O19" s="128">
        <v>43</v>
      </c>
      <c r="P19" s="128">
        <v>4</v>
      </c>
      <c r="Q19" s="127">
        <f>IF(AND(ISBLANK(N19),ISBLANK(O19)),"",N19+O19)</f>
        <v>187</v>
      </c>
      <c r="R19" s="126">
        <f>IF(ISNUMBER($H19),1-$H19,"")</f>
        <v>0</v>
      </c>
      <c r="S19" s="125"/>
    </row>
    <row r="20" spans="1:19" ht="12.95" customHeight="1" thickBot="1">
      <c r="A20" s="203" t="s">
        <v>27</v>
      </c>
      <c r="B20" s="204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03" t="s">
        <v>166</v>
      </c>
      <c r="L20" s="204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05"/>
      <c r="B21" s="206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197">
        <f>IF(ISNUMBER(H22),(SIGN(1000*($H22-$R22)+$G22-$Q22)+1)/2,"")</f>
        <v>1</v>
      </c>
      <c r="K21" s="205"/>
      <c r="L21" s="206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197">
        <f>IF(ISNUMBER($I21),1-$I21,"")</f>
        <v>0</v>
      </c>
    </row>
    <row r="22" spans="1:19" ht="15.95" customHeight="1" thickBot="1">
      <c r="A22" s="207">
        <v>18966</v>
      </c>
      <c r="B22" s="208"/>
      <c r="C22" s="119" t="s">
        <v>18</v>
      </c>
      <c r="D22" s="116">
        <f>IF(ISNUMBER($G22),SUM(D18:D21),"")</f>
        <v>296</v>
      </c>
      <c r="E22" s="118">
        <f>IF(ISNUMBER($G22),SUM(E18:E21),"")</f>
        <v>124</v>
      </c>
      <c r="F22" s="118">
        <f>IF(ISNUMBER($G22),SUM(F18:F21),"")</f>
        <v>11</v>
      </c>
      <c r="G22" s="117">
        <f>IF(SUM($G18:$G21)+SUM($Q18:$Q21)&gt;0,SUM(G18:G21),"")</f>
        <v>420</v>
      </c>
      <c r="H22" s="116">
        <f>IF(ISNUMBER($G22),SUM(H18:H21),"")</f>
        <v>1</v>
      </c>
      <c r="I22" s="198"/>
      <c r="K22" s="207">
        <v>1087</v>
      </c>
      <c r="L22" s="208"/>
      <c r="M22" s="119" t="s">
        <v>18</v>
      </c>
      <c r="N22" s="116">
        <f>IF(ISNUMBER($G22),SUM(N18:N21),"")</f>
        <v>293</v>
      </c>
      <c r="O22" s="118">
        <f>IF(ISNUMBER($G22),SUM(O18:O21),"")</f>
        <v>105</v>
      </c>
      <c r="P22" s="118">
        <f>IF(ISNUMBER($G22),SUM(P18:P21),"")</f>
        <v>7</v>
      </c>
      <c r="Q22" s="117">
        <f>IF(SUM($G18:$G21)+SUM($Q18:$Q21)&gt;0,SUM(Q18:Q21),"")</f>
        <v>398</v>
      </c>
      <c r="R22" s="116">
        <f>IF(ISNUMBER($G22),SUM(R18:R21),"")</f>
        <v>1</v>
      </c>
      <c r="S22" s="198"/>
    </row>
    <row r="23" spans="1:19" ht="12.95" customHeight="1">
      <c r="A23" s="199" t="s">
        <v>165</v>
      </c>
      <c r="B23" s="200"/>
      <c r="C23" s="135">
        <v>1</v>
      </c>
      <c r="D23" s="134">
        <v>158</v>
      </c>
      <c r="E23" s="133">
        <v>72</v>
      </c>
      <c r="F23" s="133">
        <v>3</v>
      </c>
      <c r="G23" s="132">
        <f>IF(AND(ISBLANK(D23),ISBLANK(E23)),"",D23+E23)</f>
        <v>230</v>
      </c>
      <c r="H23" s="131">
        <f>IF(OR(ISNUMBER($G23),ISNUMBER($Q23)),(SIGN(N($G23)-N($Q23))+1)/2,"")</f>
        <v>1</v>
      </c>
      <c r="I23" s="125"/>
      <c r="K23" s="199" t="s">
        <v>164</v>
      </c>
      <c r="L23" s="200"/>
      <c r="M23" s="135">
        <v>1</v>
      </c>
      <c r="N23" s="134">
        <v>135</v>
      </c>
      <c r="O23" s="133">
        <v>68</v>
      </c>
      <c r="P23" s="133">
        <v>4</v>
      </c>
      <c r="Q23" s="132">
        <f>IF(AND(ISBLANK(N23),ISBLANK(O23)),"",N23+O23)</f>
        <v>203</v>
      </c>
      <c r="R23" s="131">
        <f>IF(ISNUMBER($H23),1-$H23,"")</f>
        <v>0</v>
      </c>
      <c r="S23" s="125"/>
    </row>
    <row r="24" spans="1:19" ht="12.95" customHeight="1">
      <c r="A24" s="201"/>
      <c r="B24" s="202"/>
      <c r="C24" s="130">
        <v>2</v>
      </c>
      <c r="D24" s="129">
        <v>145</v>
      </c>
      <c r="E24" s="128">
        <v>62</v>
      </c>
      <c r="F24" s="128">
        <v>3</v>
      </c>
      <c r="G24" s="127">
        <f>IF(AND(ISBLANK(D24),ISBLANK(E24)),"",D24+E24)</f>
        <v>207</v>
      </c>
      <c r="H24" s="126">
        <f>IF(OR(ISNUMBER($G24),ISNUMBER($Q24)),(SIGN(N($G24)-N($Q24))+1)/2,"")</f>
        <v>0</v>
      </c>
      <c r="I24" s="125"/>
      <c r="K24" s="201"/>
      <c r="L24" s="202"/>
      <c r="M24" s="130">
        <v>2</v>
      </c>
      <c r="N24" s="129">
        <v>146</v>
      </c>
      <c r="O24" s="128">
        <v>70</v>
      </c>
      <c r="P24" s="128">
        <v>3</v>
      </c>
      <c r="Q24" s="127">
        <f>IF(AND(ISBLANK(N24),ISBLANK(O24)),"",N24+O24)</f>
        <v>216</v>
      </c>
      <c r="R24" s="126">
        <f>IF(ISNUMBER($H24),1-$H24,"")</f>
        <v>1</v>
      </c>
      <c r="S24" s="125"/>
    </row>
    <row r="25" spans="1:19" ht="12.95" customHeight="1" thickBot="1">
      <c r="A25" s="203" t="s">
        <v>85</v>
      </c>
      <c r="B25" s="204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03" t="s">
        <v>163</v>
      </c>
      <c r="L25" s="204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05"/>
      <c r="B26" s="206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197">
        <f>IF(ISNUMBER(H27),(SIGN(1000*($H27-$R27)+$G27-$Q27)+1)/2,"")</f>
        <v>1</v>
      </c>
      <c r="K26" s="205"/>
      <c r="L26" s="206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197">
        <f>IF(ISNUMBER($I26),1-$I26,"")</f>
        <v>0</v>
      </c>
    </row>
    <row r="27" spans="1:19" ht="15.95" customHeight="1" thickBot="1">
      <c r="A27" s="207">
        <v>5169</v>
      </c>
      <c r="B27" s="208"/>
      <c r="C27" s="119" t="s">
        <v>18</v>
      </c>
      <c r="D27" s="136">
        <f>IF(ISNUMBER($G27),SUM(D23:D26),"")</f>
        <v>303</v>
      </c>
      <c r="E27" s="118">
        <f>IF(ISNUMBER($G27),SUM(E23:E26),"")</f>
        <v>134</v>
      </c>
      <c r="F27" s="118">
        <f>IF(ISNUMBER($G27),SUM(F23:F26),"")</f>
        <v>6</v>
      </c>
      <c r="G27" s="117">
        <f>IF(SUM($G23:$G26)+SUM($Q23:$Q26)&gt;0,SUM(G23:G26),"")</f>
        <v>437</v>
      </c>
      <c r="H27" s="116">
        <f>IF(ISNUMBER($G27),SUM(H23:H26),"")</f>
        <v>1</v>
      </c>
      <c r="I27" s="198"/>
      <c r="K27" s="207">
        <v>1305</v>
      </c>
      <c r="L27" s="208"/>
      <c r="M27" s="119" t="s">
        <v>18</v>
      </c>
      <c r="N27" s="116">
        <f>IF(ISNUMBER($G27),SUM(N23:N26),"")</f>
        <v>281</v>
      </c>
      <c r="O27" s="118">
        <f>IF(ISNUMBER($G27),SUM(O23:O26),"")</f>
        <v>138</v>
      </c>
      <c r="P27" s="118">
        <f>IF(ISNUMBER($G27),SUM(P23:P26),"")</f>
        <v>7</v>
      </c>
      <c r="Q27" s="117">
        <f>IF(SUM($G23:$G26)+SUM($Q23:$Q26)&gt;0,SUM(Q23:Q26),"")</f>
        <v>419</v>
      </c>
      <c r="R27" s="116">
        <f>IF(ISNUMBER($G27),SUM(R23:R26),"")</f>
        <v>1</v>
      </c>
      <c r="S27" s="198"/>
    </row>
    <row r="28" spans="1:19" ht="12.95" customHeight="1">
      <c r="A28" s="199" t="s">
        <v>162</v>
      </c>
      <c r="B28" s="200"/>
      <c r="C28" s="135">
        <v>1</v>
      </c>
      <c r="D28" s="134">
        <v>164</v>
      </c>
      <c r="E28" s="133">
        <v>86</v>
      </c>
      <c r="F28" s="133">
        <v>2</v>
      </c>
      <c r="G28" s="132">
        <f>IF(AND(ISBLANK(D28),ISBLANK(E28)),"",D28+E28)</f>
        <v>250</v>
      </c>
      <c r="H28" s="131">
        <f>IF(OR(ISNUMBER($G28),ISNUMBER($Q28)),(SIGN(N($G28)-N($Q28))+1)/2,"")</f>
        <v>1</v>
      </c>
      <c r="I28" s="125"/>
      <c r="K28" s="199" t="s">
        <v>161</v>
      </c>
      <c r="L28" s="200"/>
      <c r="M28" s="135">
        <v>1</v>
      </c>
      <c r="N28" s="134">
        <v>145</v>
      </c>
      <c r="O28" s="133">
        <v>42</v>
      </c>
      <c r="P28" s="133">
        <v>11</v>
      </c>
      <c r="Q28" s="132">
        <f>IF(AND(ISBLANK(N28),ISBLANK(O28)),"",N28+O28)</f>
        <v>187</v>
      </c>
      <c r="R28" s="131">
        <f>IF(ISNUMBER($H28),1-$H28,"")</f>
        <v>0</v>
      </c>
      <c r="S28" s="125"/>
    </row>
    <row r="29" spans="1:19" ht="12.95" customHeight="1">
      <c r="A29" s="201"/>
      <c r="B29" s="202"/>
      <c r="C29" s="130">
        <v>2</v>
      </c>
      <c r="D29" s="129">
        <v>150</v>
      </c>
      <c r="E29" s="128">
        <v>63</v>
      </c>
      <c r="F29" s="128">
        <v>2</v>
      </c>
      <c r="G29" s="127">
        <f>IF(AND(ISBLANK(D29),ISBLANK(E29)),"",D29+E29)</f>
        <v>213</v>
      </c>
      <c r="H29" s="126">
        <f>IF(OR(ISNUMBER($G29),ISNUMBER($Q29)),(SIGN(N($G29)-N($Q29))+1)/2,"")</f>
        <v>1</v>
      </c>
      <c r="I29" s="125"/>
      <c r="K29" s="201"/>
      <c r="L29" s="202"/>
      <c r="M29" s="130">
        <v>2</v>
      </c>
      <c r="N29" s="129">
        <v>147</v>
      </c>
      <c r="O29" s="128">
        <v>44</v>
      </c>
      <c r="P29" s="128">
        <v>12</v>
      </c>
      <c r="Q29" s="127">
        <f>IF(AND(ISBLANK(N29),ISBLANK(O29)),"",N29+O29)</f>
        <v>191</v>
      </c>
      <c r="R29" s="126">
        <f>IF(ISNUMBER($H29),1-$H29,"")</f>
        <v>0</v>
      </c>
      <c r="S29" s="125"/>
    </row>
    <row r="30" spans="1:19" ht="12.95" customHeight="1" thickBot="1">
      <c r="A30" s="203" t="s">
        <v>88</v>
      </c>
      <c r="B30" s="204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03" t="s">
        <v>144</v>
      </c>
      <c r="L30" s="204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05"/>
      <c r="B31" s="206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197">
        <f>IF(ISNUMBER(H32),(SIGN(1000*($H32-$R32)+$G32-$Q32)+1)/2,"")</f>
        <v>1</v>
      </c>
      <c r="K31" s="205"/>
      <c r="L31" s="206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197">
        <f>IF(ISNUMBER($I31),1-$I31,"")</f>
        <v>0</v>
      </c>
    </row>
    <row r="32" spans="1:19" ht="15.95" customHeight="1" thickBot="1">
      <c r="A32" s="207">
        <v>10844</v>
      </c>
      <c r="B32" s="208"/>
      <c r="C32" s="119" t="s">
        <v>18</v>
      </c>
      <c r="D32" s="136">
        <f>IF(ISNUMBER($G32),SUM(D28:D31),"")</f>
        <v>314</v>
      </c>
      <c r="E32" s="118">
        <f>IF(ISNUMBER($G32),SUM(E28:E31),"")</f>
        <v>149</v>
      </c>
      <c r="F32" s="118">
        <f>IF(ISNUMBER($G32),SUM(F28:F31),"")</f>
        <v>4</v>
      </c>
      <c r="G32" s="143">
        <f>IF(SUM($G28:$G31)+SUM($Q28:$Q31)&gt;0,SUM(G28:G31),"")</f>
        <v>463</v>
      </c>
      <c r="H32" s="116">
        <f>IF(ISNUMBER($G32),SUM(H28:H31),"")</f>
        <v>2</v>
      </c>
      <c r="I32" s="198"/>
      <c r="K32" s="207">
        <v>19667</v>
      </c>
      <c r="L32" s="208"/>
      <c r="M32" s="119" t="s">
        <v>18</v>
      </c>
      <c r="N32" s="116">
        <f>IF(ISNUMBER($G32),SUM(N28:N31),"")</f>
        <v>292</v>
      </c>
      <c r="O32" s="118">
        <f>IF(ISNUMBER($G32),SUM(O28:O31),"")</f>
        <v>86</v>
      </c>
      <c r="P32" s="118">
        <f>IF(ISNUMBER($G32),SUM(P28:P31),"")</f>
        <v>23</v>
      </c>
      <c r="Q32" s="117">
        <f>IF(SUM($G28:$G31)+SUM($Q28:$Q31)&gt;0,SUM(Q28:Q31),"")</f>
        <v>378</v>
      </c>
      <c r="R32" s="116">
        <f>IF(ISNUMBER($G32),SUM(R28:R31),"")</f>
        <v>0</v>
      </c>
      <c r="S32" s="198"/>
    </row>
    <row r="33" spans="1:19" ht="12.95" customHeight="1">
      <c r="A33" s="199" t="s">
        <v>160</v>
      </c>
      <c r="B33" s="200"/>
      <c r="C33" s="135">
        <v>1</v>
      </c>
      <c r="D33" s="134">
        <v>151</v>
      </c>
      <c r="E33" s="133">
        <v>60</v>
      </c>
      <c r="F33" s="133">
        <v>2</v>
      </c>
      <c r="G33" s="132">
        <f>IF(AND(ISBLANK(D33),ISBLANK(E33)),"",D33+E33)</f>
        <v>211</v>
      </c>
      <c r="H33" s="131">
        <f>IF(OR(ISNUMBER($G33),ISNUMBER($Q33)),(SIGN(N($G33)-N($Q33))+1)/2,"")</f>
        <v>1</v>
      </c>
      <c r="I33" s="125"/>
      <c r="K33" s="199" t="s">
        <v>159</v>
      </c>
      <c r="L33" s="200"/>
      <c r="M33" s="135">
        <v>1</v>
      </c>
      <c r="N33" s="134">
        <v>101</v>
      </c>
      <c r="O33" s="133">
        <v>44</v>
      </c>
      <c r="P33" s="133">
        <v>9</v>
      </c>
      <c r="Q33" s="132">
        <f>IF(AND(ISBLANK(N33),ISBLANK(O33)),"",N33+O33)</f>
        <v>145</v>
      </c>
      <c r="R33" s="131">
        <f>IF(ISNUMBER($H33),1-$H33,"")</f>
        <v>0</v>
      </c>
      <c r="S33" s="125"/>
    </row>
    <row r="34" spans="1:19" ht="12.95" customHeight="1">
      <c r="A34" s="201"/>
      <c r="B34" s="202"/>
      <c r="C34" s="130">
        <v>2</v>
      </c>
      <c r="D34" s="129">
        <v>150</v>
      </c>
      <c r="E34" s="128">
        <v>61</v>
      </c>
      <c r="F34" s="128">
        <v>2</v>
      </c>
      <c r="G34" s="127">
        <f>IF(AND(ISBLANK(D34),ISBLANK(E34)),"",D34+E34)</f>
        <v>211</v>
      </c>
      <c r="H34" s="126">
        <f>IF(OR(ISNUMBER($G34),ISNUMBER($Q34)),(SIGN(N($G34)-N($Q34))+1)/2,"")</f>
        <v>1</v>
      </c>
      <c r="I34" s="125"/>
      <c r="K34" s="201"/>
      <c r="L34" s="202"/>
      <c r="M34" s="130">
        <v>2</v>
      </c>
      <c r="N34" s="129">
        <v>145</v>
      </c>
      <c r="O34" s="128">
        <v>55</v>
      </c>
      <c r="P34" s="128">
        <v>6</v>
      </c>
      <c r="Q34" s="127">
        <f>IF(AND(ISBLANK(N34),ISBLANK(O34)),"",N34+O34)</f>
        <v>200</v>
      </c>
      <c r="R34" s="126">
        <f>IF(ISNUMBER($H34),1-$H34,"")</f>
        <v>0</v>
      </c>
      <c r="S34" s="125"/>
    </row>
    <row r="35" spans="1:19" ht="12.95" customHeight="1" thickBot="1">
      <c r="A35" s="203" t="s">
        <v>92</v>
      </c>
      <c r="B35" s="204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03" t="s">
        <v>24</v>
      </c>
      <c r="L35" s="204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05"/>
      <c r="B36" s="206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197">
        <f>IF(ISNUMBER(H37),(SIGN(1000*($H37-$R37)+$G37-$Q37)+1)/2,"")</f>
        <v>1</v>
      </c>
      <c r="K36" s="205"/>
      <c r="L36" s="206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197">
        <f>IF(ISNUMBER($I36),1-$I36,"")</f>
        <v>0</v>
      </c>
    </row>
    <row r="37" spans="1:19" ht="15.95" customHeight="1" thickBot="1">
      <c r="A37" s="207">
        <v>9477</v>
      </c>
      <c r="B37" s="208"/>
      <c r="C37" s="119" t="s">
        <v>18</v>
      </c>
      <c r="D37" s="136">
        <f>IF(ISNUMBER($G37),SUM(D33:D36),"")</f>
        <v>301</v>
      </c>
      <c r="E37" s="118">
        <f>IF(ISNUMBER($G37),SUM(E33:E36),"")</f>
        <v>121</v>
      </c>
      <c r="F37" s="118">
        <f>IF(ISNUMBER($G37),SUM(F33:F36),"")</f>
        <v>4</v>
      </c>
      <c r="G37" s="117">
        <f>IF(SUM($G33:$G36)+SUM($Q33:$Q36)&gt;0,SUM(G33:G36),"")</f>
        <v>422</v>
      </c>
      <c r="H37" s="116">
        <f>IF(ISNUMBER($G37),SUM(H33:H36),"")</f>
        <v>2</v>
      </c>
      <c r="I37" s="198"/>
      <c r="K37" s="207">
        <v>15944</v>
      </c>
      <c r="L37" s="208"/>
      <c r="M37" s="119" t="s">
        <v>18</v>
      </c>
      <c r="N37" s="116">
        <f>IF(ISNUMBER($G37),SUM(N33:N36),"")</f>
        <v>246</v>
      </c>
      <c r="O37" s="118">
        <f>IF(ISNUMBER($G37),SUM(O33:O36),"")</f>
        <v>99</v>
      </c>
      <c r="P37" s="118">
        <f>IF(ISNUMBER($G37),SUM(P33:P36),"")</f>
        <v>15</v>
      </c>
      <c r="Q37" s="117">
        <f>IF(SUM($G33:$G36)+SUM($Q33:$Q36)&gt;0,SUM(Q33:Q36),"")</f>
        <v>345</v>
      </c>
      <c r="R37" s="116">
        <f>IF(ISNUMBER($G37),SUM(R33:R36),"")</f>
        <v>0</v>
      </c>
      <c r="S37" s="198"/>
    </row>
    <row r="38" spans="1:19" ht="5.0999999999999996" customHeight="1" thickBot="1"/>
    <row r="39" spans="1:19" ht="20.100000000000001" customHeight="1" thickBot="1">
      <c r="A39" s="115"/>
      <c r="B39" s="114"/>
      <c r="C39" s="113" t="s">
        <v>45</v>
      </c>
      <c r="D39" s="112">
        <f>IF(ISNUMBER($G39),SUM(D12,D17,D22,D27,D32,D37),"")</f>
        <v>1817</v>
      </c>
      <c r="E39" s="111">
        <f>IF(ISNUMBER($G39),SUM(E12,E17,E22,E27,E32,E37),"")</f>
        <v>735</v>
      </c>
      <c r="F39" s="111">
        <f>IF(ISNUMBER($G39),SUM(F12,F17,F22,F27,F32,F37),"")</f>
        <v>46</v>
      </c>
      <c r="G39" s="110">
        <f>IF(SUM($G$8:$G$37)+SUM($Q$8:$Q$37)&gt;0,SUM(G12,G17,G22,G27,G32,G37),"")</f>
        <v>2552</v>
      </c>
      <c r="H39" s="109">
        <f>IF(SUM($G$8:$G$37)+SUM($Q$8:$Q$37)&gt;0,SUM(H12,H17,H22,H27,H32,H37),"")</f>
        <v>9</v>
      </c>
      <c r="I39" s="108">
        <f>IF(ISNUMBER($G39),(SIGN($G39-$Q39)+1)/IF(COUNT(I$11,I$16,I$21,I$26,I$31,I$36)&gt;3,1,2),"")</f>
        <v>2</v>
      </c>
      <c r="K39" s="115"/>
      <c r="L39" s="114"/>
      <c r="M39" s="113" t="s">
        <v>45</v>
      </c>
      <c r="N39" s="112">
        <f>IF(ISNUMBER($G39),SUM(N12,N17,N22,N27,N32,N37),"")</f>
        <v>1688</v>
      </c>
      <c r="O39" s="111">
        <f>IF(ISNUMBER($G39),SUM(O12,O17,O22,O27,O32,O37),"")</f>
        <v>638</v>
      </c>
      <c r="P39" s="111">
        <f>IF(ISNUMBER($G39),SUM(P12,P17,P22,P27,P32,P37),"")</f>
        <v>75</v>
      </c>
      <c r="Q39" s="110">
        <f>IF(SUM($G$8:$G$37)+SUM($Q$8:$Q$37)&gt;0,SUM(Q12,Q17,Q22,Q27,Q32,Q37),"")</f>
        <v>2326</v>
      </c>
      <c r="R39" s="109">
        <f>IF(SUM($G$8:$G$37)+SUM($Q$8:$Q$37)&gt;0,SUM(R12,R17,R22,R27,R32,R37),"")</f>
        <v>3</v>
      </c>
      <c r="S39" s="108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3"/>
      <c r="B41" s="105" t="s">
        <v>46</v>
      </c>
      <c r="C41" s="246" t="s">
        <v>158</v>
      </c>
      <c r="D41" s="246"/>
      <c r="E41" s="246"/>
      <c r="G41" s="230" t="s">
        <v>48</v>
      </c>
      <c r="H41" s="230"/>
      <c r="I41" s="107">
        <f>IF(ISNUMBER(I$39),SUM(I11,I16,I21,I26,I31,I36,I39),"")</f>
        <v>8</v>
      </c>
      <c r="K41" s="83"/>
      <c r="L41" s="105" t="s">
        <v>46</v>
      </c>
      <c r="M41" s="246" t="s">
        <v>157</v>
      </c>
      <c r="N41" s="246"/>
      <c r="O41" s="246"/>
      <c r="Q41" s="230" t="s">
        <v>48</v>
      </c>
      <c r="R41" s="230"/>
      <c r="S41" s="107">
        <f>IF(ISNUMBER(S$39),SUM(S11,S16,S21,S26,S31,S36,S39),"")</f>
        <v>0</v>
      </c>
    </row>
    <row r="42" spans="1:19" ht="18" customHeight="1">
      <c r="A42" s="83"/>
      <c r="B42" s="105" t="s">
        <v>50</v>
      </c>
      <c r="C42" s="245"/>
      <c r="D42" s="245"/>
      <c r="E42" s="245"/>
      <c r="G42" s="106"/>
      <c r="H42" s="106"/>
      <c r="I42" s="106"/>
      <c r="K42" s="83"/>
      <c r="L42" s="105" t="s">
        <v>50</v>
      </c>
      <c r="M42" s="245"/>
      <c r="N42" s="245"/>
      <c r="O42" s="245"/>
      <c r="Q42" s="106"/>
      <c r="R42" s="106"/>
      <c r="S42" s="106"/>
    </row>
    <row r="43" spans="1:19" ht="20.100000000000001" customHeight="1">
      <c r="A43" s="105" t="s">
        <v>51</v>
      </c>
      <c r="B43" s="105" t="s">
        <v>52</v>
      </c>
      <c r="C43" s="231"/>
      <c r="D43" s="231"/>
      <c r="E43" s="231"/>
      <c r="F43" s="231"/>
      <c r="G43" s="231"/>
      <c r="H43" s="231"/>
      <c r="I43" s="105"/>
      <c r="J43" s="105"/>
      <c r="K43" s="105" t="s">
        <v>53</v>
      </c>
      <c r="L43" s="231"/>
      <c r="M43" s="231"/>
      <c r="O43" s="105" t="s">
        <v>50</v>
      </c>
      <c r="P43" s="231"/>
      <c r="Q43" s="231"/>
      <c r="R43" s="231"/>
      <c r="S43" s="231"/>
    </row>
    <row r="44" spans="1:19" ht="9.9499999999999993" customHeight="1">
      <c r="E44" s="83"/>
      <c r="H44" s="83"/>
    </row>
    <row r="45" spans="1:19" ht="30" customHeight="1">
      <c r="A45" s="104" t="str">
        <f>"Technické podmínky utkání:   " &amp; $B$3 &amp; IF(ISBLANK($B$3),""," – ") &amp; $L$3</f>
        <v>Technické podmínky utkání:   SK Meteor Praha C – PSK Union Praha C</v>
      </c>
    </row>
    <row r="46" spans="1:19" ht="20.100000000000001" customHeight="1">
      <c r="B46" s="144" t="s">
        <v>54</v>
      </c>
      <c r="C46" s="239" t="s">
        <v>109</v>
      </c>
      <c r="D46" s="239"/>
      <c r="I46" s="144" t="s">
        <v>56</v>
      </c>
      <c r="J46" s="239">
        <v>20</v>
      </c>
      <c r="K46" s="239"/>
    </row>
    <row r="47" spans="1:19" ht="20.100000000000001" customHeight="1">
      <c r="B47" s="144" t="s">
        <v>57</v>
      </c>
      <c r="C47" s="240" t="s">
        <v>58</v>
      </c>
      <c r="D47" s="240"/>
      <c r="I47" s="144" t="s">
        <v>59</v>
      </c>
      <c r="J47" s="240">
        <v>6</v>
      </c>
      <c r="K47" s="240"/>
      <c r="P47" s="144" t="s">
        <v>60</v>
      </c>
      <c r="Q47" s="235" t="s">
        <v>156</v>
      </c>
      <c r="R47" s="235"/>
      <c r="S47" s="235"/>
    </row>
    <row r="48" spans="1:19" ht="9.9499999999999993" customHeight="1"/>
    <row r="49" spans="1:19" ht="15" customHeight="1">
      <c r="A49" s="232" t="s">
        <v>62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63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99"/>
    </row>
    <row r="54" spans="1:19" ht="21" customHeight="1">
      <c r="A54" s="101" t="s">
        <v>6</v>
      </c>
      <c r="B54" s="83"/>
      <c r="C54" s="83"/>
      <c r="D54" s="83"/>
      <c r="E54" s="83"/>
      <c r="F54" s="83"/>
      <c r="G54" s="83"/>
      <c r="H54" s="83"/>
      <c r="I54" s="83"/>
      <c r="J54" s="83"/>
      <c r="K54" s="100" t="s">
        <v>8</v>
      </c>
      <c r="L54" s="83"/>
      <c r="M54" s="83"/>
      <c r="N54" s="83"/>
      <c r="O54" s="83"/>
      <c r="P54" s="83"/>
      <c r="Q54" s="83"/>
      <c r="R54" s="83"/>
      <c r="S54" s="99"/>
    </row>
    <row r="55" spans="1:19" ht="21" customHeight="1">
      <c r="A55" s="98"/>
      <c r="B55" s="95" t="s">
        <v>64</v>
      </c>
      <c r="C55" s="94"/>
      <c r="D55" s="96"/>
      <c r="E55" s="95" t="s">
        <v>65</v>
      </c>
      <c r="F55" s="94"/>
      <c r="G55" s="94"/>
      <c r="H55" s="94"/>
      <c r="I55" s="96"/>
      <c r="J55" s="83"/>
      <c r="K55" s="97"/>
      <c r="L55" s="95" t="s">
        <v>64</v>
      </c>
      <c r="M55" s="94"/>
      <c r="N55" s="96"/>
      <c r="O55" s="95" t="s">
        <v>65</v>
      </c>
      <c r="P55" s="94"/>
      <c r="Q55" s="94"/>
      <c r="R55" s="94"/>
      <c r="S55" s="93"/>
    </row>
    <row r="56" spans="1:19" ht="21" customHeight="1">
      <c r="A56" s="92" t="s">
        <v>66</v>
      </c>
      <c r="B56" s="88" t="s">
        <v>67</v>
      </c>
      <c r="C56" s="90"/>
      <c r="D56" s="89" t="s">
        <v>68</v>
      </c>
      <c r="E56" s="88" t="s">
        <v>67</v>
      </c>
      <c r="F56" s="87"/>
      <c r="G56" s="87"/>
      <c r="H56" s="86"/>
      <c r="I56" s="89" t="s">
        <v>68</v>
      </c>
      <c r="J56" s="83"/>
      <c r="K56" s="91" t="s">
        <v>66</v>
      </c>
      <c r="L56" s="88" t="s">
        <v>67</v>
      </c>
      <c r="M56" s="90"/>
      <c r="N56" s="89" t="s">
        <v>68</v>
      </c>
      <c r="O56" s="88" t="s">
        <v>67</v>
      </c>
      <c r="P56" s="87"/>
      <c r="Q56" s="87"/>
      <c r="R56" s="86"/>
      <c r="S56" s="85" t="s">
        <v>68</v>
      </c>
    </row>
    <row r="57" spans="1:19" ht="21" customHeight="1">
      <c r="A57" s="84"/>
      <c r="B57" s="242"/>
      <c r="C57" s="244"/>
      <c r="D57" s="81"/>
      <c r="E57" s="242"/>
      <c r="F57" s="243"/>
      <c r="G57" s="243"/>
      <c r="H57" s="244"/>
      <c r="I57" s="81"/>
      <c r="J57" s="83"/>
      <c r="K57" s="82"/>
      <c r="L57" s="242"/>
      <c r="M57" s="244"/>
      <c r="N57" s="81"/>
      <c r="O57" s="242"/>
      <c r="P57" s="243"/>
      <c r="Q57" s="243"/>
      <c r="R57" s="244"/>
      <c r="S57" s="80"/>
    </row>
    <row r="58" spans="1:19" ht="21" customHeight="1">
      <c r="A58" s="84"/>
      <c r="B58" s="242"/>
      <c r="C58" s="244"/>
      <c r="D58" s="81"/>
      <c r="E58" s="242"/>
      <c r="F58" s="243"/>
      <c r="G58" s="243"/>
      <c r="H58" s="244"/>
      <c r="I58" s="81"/>
      <c r="J58" s="83"/>
      <c r="K58" s="82"/>
      <c r="L58" s="242"/>
      <c r="M58" s="244"/>
      <c r="N58" s="81"/>
      <c r="O58" s="242"/>
      <c r="P58" s="243"/>
      <c r="Q58" s="243"/>
      <c r="R58" s="244"/>
      <c r="S58" s="80"/>
    </row>
    <row r="59" spans="1:19" ht="12" customHeight="1">
      <c r="A59" s="79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7"/>
    </row>
    <row r="60" spans="1:19" ht="5.0999999999999996" customHeight="1"/>
    <row r="61" spans="1:19" ht="15" customHeight="1">
      <c r="A61" s="232" t="s">
        <v>69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70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6"/>
      <c r="B66" s="75" t="s">
        <v>71</v>
      </c>
      <c r="C66" s="241" t="s">
        <v>155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4" customWidth="1"/>
    <col min="2" max="2" width="15.7109375" style="74" customWidth="1"/>
    <col min="3" max="3" width="5.7109375" style="74" customWidth="1"/>
    <col min="4" max="5" width="6.7109375" style="74" customWidth="1"/>
    <col min="6" max="6" width="4.7109375" style="74" customWidth="1"/>
    <col min="7" max="7" width="6.7109375" style="74" customWidth="1"/>
    <col min="8" max="8" width="6.28515625" style="74" customWidth="1"/>
    <col min="9" max="9" width="6.7109375" style="74" customWidth="1"/>
    <col min="10" max="10" width="1.7109375" style="74" customWidth="1"/>
    <col min="11" max="11" width="10.7109375" style="74" customWidth="1"/>
    <col min="12" max="12" width="15.7109375" style="74" customWidth="1"/>
    <col min="13" max="13" width="5.7109375" style="74" customWidth="1"/>
    <col min="14" max="15" width="6.7109375" style="74" customWidth="1"/>
    <col min="16" max="16" width="4.7109375" style="74" customWidth="1"/>
    <col min="17" max="17" width="6.7109375" style="74" customWidth="1"/>
    <col min="18" max="18" width="6.28515625" style="74" customWidth="1"/>
    <col min="19" max="19" width="6.7109375" style="74" customWidth="1"/>
    <col min="20" max="20" width="9.140625" style="74" customWidth="1"/>
    <col min="21" max="16384" width="9.140625" style="73"/>
  </cols>
  <sheetData>
    <row r="1" spans="1:19" s="73" customFormat="1" ht="26.25" customHeight="1">
      <c r="A1" s="74"/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J1" s="74"/>
      <c r="K1" s="145" t="s">
        <v>2</v>
      </c>
      <c r="L1" s="223" t="s">
        <v>227</v>
      </c>
      <c r="M1" s="223"/>
      <c r="N1" s="223"/>
      <c r="O1" s="224" t="s">
        <v>4</v>
      </c>
      <c r="P1" s="224"/>
      <c r="Q1" s="225" t="s">
        <v>174</v>
      </c>
      <c r="R1" s="226"/>
      <c r="S1" s="226"/>
    </row>
    <row r="2" spans="1:19" s="73" customFormat="1" ht="6" customHeight="1" thickBot="1">
      <c r="A2" s="74"/>
      <c r="B2" s="228"/>
      <c r="C2" s="228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s="73" customFormat="1" ht="20.100000000000001" customHeight="1" thickBot="1">
      <c r="A3" s="142" t="s">
        <v>6</v>
      </c>
      <c r="B3" s="220" t="s">
        <v>226</v>
      </c>
      <c r="C3" s="221"/>
      <c r="D3" s="221"/>
      <c r="E3" s="221"/>
      <c r="F3" s="221"/>
      <c r="G3" s="221"/>
      <c r="H3" s="221"/>
      <c r="I3" s="222"/>
      <c r="J3" s="74"/>
      <c r="K3" s="142" t="s">
        <v>8</v>
      </c>
      <c r="L3" s="220" t="s">
        <v>225</v>
      </c>
      <c r="M3" s="221"/>
      <c r="N3" s="221"/>
      <c r="O3" s="221"/>
      <c r="P3" s="221"/>
      <c r="Q3" s="221"/>
      <c r="R3" s="221"/>
      <c r="S3" s="222"/>
    </row>
    <row r="4" spans="1:19" s="73" customFormat="1" ht="5.0999999999999996" customHeight="1" thickBo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s="73" customFormat="1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J5" s="74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s="73" customFormat="1" ht="12.95" customHeight="1" thickBot="1">
      <c r="A6" s="215" t="s">
        <v>14</v>
      </c>
      <c r="B6" s="216"/>
      <c r="C6" s="212"/>
      <c r="D6" s="141" t="s">
        <v>15</v>
      </c>
      <c r="E6" s="140" t="s">
        <v>16</v>
      </c>
      <c r="F6" s="140" t="s">
        <v>17</v>
      </c>
      <c r="G6" s="139" t="s">
        <v>18</v>
      </c>
      <c r="H6" s="138" t="s">
        <v>19</v>
      </c>
      <c r="I6" s="137" t="s">
        <v>20</v>
      </c>
      <c r="J6" s="74"/>
      <c r="K6" s="215" t="s">
        <v>14</v>
      </c>
      <c r="L6" s="216"/>
      <c r="M6" s="212"/>
      <c r="N6" s="141" t="s">
        <v>15</v>
      </c>
      <c r="O6" s="140" t="s">
        <v>16</v>
      </c>
      <c r="P6" s="140" t="s">
        <v>17</v>
      </c>
      <c r="Q6" s="139" t="s">
        <v>18</v>
      </c>
      <c r="R6" s="138" t="s">
        <v>19</v>
      </c>
      <c r="S6" s="137" t="s">
        <v>20</v>
      </c>
    </row>
    <row r="7" spans="1:19" s="73" customFormat="1" ht="5.0999999999999996" customHeight="1" thickBo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19" s="73" customFormat="1" ht="12.95" customHeight="1">
      <c r="A8" s="199" t="s">
        <v>224</v>
      </c>
      <c r="B8" s="200"/>
      <c r="C8" s="135">
        <v>1</v>
      </c>
      <c r="D8" s="134">
        <v>155</v>
      </c>
      <c r="E8" s="133">
        <v>54</v>
      </c>
      <c r="F8" s="133">
        <v>6</v>
      </c>
      <c r="G8" s="132">
        <f>IF(AND(ISBLANK(D8),ISBLANK(E8)),"",D8+E8)</f>
        <v>209</v>
      </c>
      <c r="H8" s="131">
        <f>IF(OR(ISNUMBER($G8),ISNUMBER($Q8)),(SIGN(N($G8)-N($Q8))+1)/2,"")</f>
        <v>0</v>
      </c>
      <c r="I8" s="125"/>
      <c r="J8" s="74"/>
      <c r="K8" s="199" t="s">
        <v>223</v>
      </c>
      <c r="L8" s="200"/>
      <c r="M8" s="135">
        <v>1</v>
      </c>
      <c r="N8" s="134">
        <v>155</v>
      </c>
      <c r="O8" s="133">
        <v>60</v>
      </c>
      <c r="P8" s="133">
        <v>5</v>
      </c>
      <c r="Q8" s="132">
        <f>IF(AND(ISBLANK(N8),ISBLANK(O8)),"",N8+O8)</f>
        <v>215</v>
      </c>
      <c r="R8" s="131">
        <f>IF(ISNUMBER($H8),1-$H8,"")</f>
        <v>1</v>
      </c>
      <c r="S8" s="125"/>
    </row>
    <row r="9" spans="1:19" s="73" customFormat="1" ht="12.95" customHeight="1">
      <c r="A9" s="201"/>
      <c r="B9" s="202"/>
      <c r="C9" s="130">
        <v>2</v>
      </c>
      <c r="D9" s="129">
        <v>148</v>
      </c>
      <c r="E9" s="128">
        <v>52</v>
      </c>
      <c r="F9" s="128">
        <v>6</v>
      </c>
      <c r="G9" s="127">
        <f>IF(AND(ISBLANK(D9),ISBLANK(E9)),"",D9+E9)</f>
        <v>200</v>
      </c>
      <c r="H9" s="126">
        <f>IF(OR(ISNUMBER($G9),ISNUMBER($Q9)),(SIGN(N($G9)-N($Q9))+1)/2,"")</f>
        <v>1</v>
      </c>
      <c r="I9" s="125"/>
      <c r="J9" s="74"/>
      <c r="K9" s="201"/>
      <c r="L9" s="202"/>
      <c r="M9" s="130">
        <v>2</v>
      </c>
      <c r="N9" s="129">
        <v>147</v>
      </c>
      <c r="O9" s="128">
        <v>45</v>
      </c>
      <c r="P9" s="128">
        <v>6</v>
      </c>
      <c r="Q9" s="127">
        <f>IF(AND(ISBLANK(N9),ISBLANK(O9)),"",N9+O9)</f>
        <v>192</v>
      </c>
      <c r="R9" s="126">
        <f>IF(ISNUMBER($H9),1-$H9,"")</f>
        <v>0</v>
      </c>
      <c r="S9" s="125"/>
    </row>
    <row r="10" spans="1:19" s="73" customFormat="1" ht="12.95" customHeight="1" thickBot="1">
      <c r="A10" s="203" t="s">
        <v>118</v>
      </c>
      <c r="B10" s="204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J10" s="74"/>
      <c r="K10" s="203" t="s">
        <v>27</v>
      </c>
      <c r="L10" s="204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s="73" customFormat="1" ht="12.95" customHeight="1">
      <c r="A11" s="205"/>
      <c r="B11" s="206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197">
        <f>IF(ISNUMBER(H12),(SIGN(1000*($H12-$R12)+$G12-$Q12)+1)/2,"")</f>
        <v>1</v>
      </c>
      <c r="J11" s="74"/>
      <c r="K11" s="205"/>
      <c r="L11" s="206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197">
        <f>IF(ISNUMBER($I11),1-$I11,"")</f>
        <v>0</v>
      </c>
    </row>
    <row r="12" spans="1:19" s="73" customFormat="1" ht="15.95" customHeight="1" thickBot="1">
      <c r="A12" s="207">
        <v>2590</v>
      </c>
      <c r="B12" s="208"/>
      <c r="C12" s="119" t="s">
        <v>18</v>
      </c>
      <c r="D12" s="136">
        <f>IF(ISNUMBER($G12),SUM(D8:D11),"")</f>
        <v>303</v>
      </c>
      <c r="E12" s="118">
        <f>IF(ISNUMBER($G12),SUM(E8:E11),"")</f>
        <v>106</v>
      </c>
      <c r="F12" s="118">
        <f>IF(ISNUMBER($G12),SUM(F8:F11),"")</f>
        <v>12</v>
      </c>
      <c r="G12" s="117">
        <f>IF(SUM($G8:$G11)+SUM($Q8:$Q11)&gt;0,SUM(G8:G11),"")</f>
        <v>409</v>
      </c>
      <c r="H12" s="116">
        <f>IF(ISNUMBER($G12),SUM(H8:H11),"")</f>
        <v>1</v>
      </c>
      <c r="I12" s="198"/>
      <c r="J12" s="74"/>
      <c r="K12" s="207">
        <v>14500</v>
      </c>
      <c r="L12" s="208"/>
      <c r="M12" s="119" t="s">
        <v>18</v>
      </c>
      <c r="N12" s="136">
        <f>IF(ISNUMBER($G12),SUM(N8:N11),"")</f>
        <v>302</v>
      </c>
      <c r="O12" s="118">
        <f>IF(ISNUMBER($G12),SUM(O8:O11),"")</f>
        <v>105</v>
      </c>
      <c r="P12" s="118">
        <f>IF(ISNUMBER($G12),SUM(P8:P11),"")</f>
        <v>11</v>
      </c>
      <c r="Q12" s="117">
        <f>IF(SUM($G8:$G11)+SUM($Q8:$Q11)&gt;0,SUM(Q8:Q11),"")</f>
        <v>407</v>
      </c>
      <c r="R12" s="116">
        <f>IF(ISNUMBER($G12),SUM(R8:R11),"")</f>
        <v>1</v>
      </c>
      <c r="S12" s="198"/>
    </row>
    <row r="13" spans="1:19" s="73" customFormat="1" ht="12.95" customHeight="1">
      <c r="A13" s="199" t="s">
        <v>222</v>
      </c>
      <c r="B13" s="200"/>
      <c r="C13" s="135">
        <v>1</v>
      </c>
      <c r="D13" s="134">
        <v>142</v>
      </c>
      <c r="E13" s="133">
        <v>63</v>
      </c>
      <c r="F13" s="133">
        <v>0</v>
      </c>
      <c r="G13" s="132">
        <f>IF(AND(ISBLANK(D13),ISBLANK(E13)),"",D13+E13)</f>
        <v>205</v>
      </c>
      <c r="H13" s="131">
        <f>IF(OR(ISNUMBER($G13),ISNUMBER($Q13)),(SIGN(N($G13)-N($Q13))+1)/2,"")</f>
        <v>1</v>
      </c>
      <c r="I13" s="125"/>
      <c r="J13" s="74"/>
      <c r="K13" s="199" t="s">
        <v>221</v>
      </c>
      <c r="L13" s="200"/>
      <c r="M13" s="135">
        <v>1</v>
      </c>
      <c r="N13" s="134">
        <v>132</v>
      </c>
      <c r="O13" s="133">
        <v>25</v>
      </c>
      <c r="P13" s="133">
        <v>17</v>
      </c>
      <c r="Q13" s="132">
        <f>IF(AND(ISBLANK(N13),ISBLANK(O13)),"",N13+O13)</f>
        <v>157</v>
      </c>
      <c r="R13" s="131">
        <f>IF(ISNUMBER($H13),1-$H13,"")</f>
        <v>0</v>
      </c>
      <c r="S13" s="125"/>
    </row>
    <row r="14" spans="1:19" s="73" customFormat="1" ht="12.95" customHeight="1">
      <c r="A14" s="201"/>
      <c r="B14" s="202"/>
      <c r="C14" s="130">
        <v>2</v>
      </c>
      <c r="D14" s="129">
        <v>139</v>
      </c>
      <c r="E14" s="128">
        <v>62</v>
      </c>
      <c r="F14" s="128">
        <v>4</v>
      </c>
      <c r="G14" s="127">
        <f>IF(AND(ISBLANK(D14),ISBLANK(E14)),"",D14+E14)</f>
        <v>201</v>
      </c>
      <c r="H14" s="126">
        <f>IF(OR(ISNUMBER($G14),ISNUMBER($Q14)),(SIGN(N($G14)-N($Q14))+1)/2,"")</f>
        <v>1</v>
      </c>
      <c r="I14" s="125"/>
      <c r="J14" s="74"/>
      <c r="K14" s="201"/>
      <c r="L14" s="202"/>
      <c r="M14" s="130">
        <v>2</v>
      </c>
      <c r="N14" s="129">
        <v>127</v>
      </c>
      <c r="O14" s="128">
        <v>34</v>
      </c>
      <c r="P14" s="128">
        <v>10</v>
      </c>
      <c r="Q14" s="127">
        <f>IF(AND(ISBLANK(N14),ISBLANK(O14)),"",N14+O14)</f>
        <v>161</v>
      </c>
      <c r="R14" s="126">
        <f>IF(ISNUMBER($H14),1-$H14,"")</f>
        <v>0</v>
      </c>
      <c r="S14" s="125"/>
    </row>
    <row r="15" spans="1:19" s="73" customFormat="1" ht="12.95" customHeight="1" thickBot="1">
      <c r="A15" s="203" t="s">
        <v>220</v>
      </c>
      <c r="B15" s="204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J15" s="74"/>
      <c r="K15" s="203" t="s">
        <v>82</v>
      </c>
      <c r="L15" s="204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s="73" customFormat="1" ht="12.95" customHeight="1">
      <c r="A16" s="205"/>
      <c r="B16" s="206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197">
        <f>IF(ISNUMBER(H17),(SIGN(1000*($H17-$R17)+$G17-$Q17)+1)/2,"")</f>
        <v>1</v>
      </c>
      <c r="J16" s="74"/>
      <c r="K16" s="205"/>
      <c r="L16" s="206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197">
        <f>IF(ISNUMBER($I16),1-$I16,"")</f>
        <v>0</v>
      </c>
    </row>
    <row r="17" spans="1:19" s="73" customFormat="1" ht="15.95" customHeight="1" thickBot="1">
      <c r="A17" s="207">
        <v>20059</v>
      </c>
      <c r="B17" s="208"/>
      <c r="C17" s="119" t="s">
        <v>18</v>
      </c>
      <c r="D17" s="116">
        <f>IF(ISNUMBER($G17),SUM(D13:D16),"")</f>
        <v>281</v>
      </c>
      <c r="E17" s="118">
        <f>IF(ISNUMBER($G17),SUM(E13:E16),"")</f>
        <v>125</v>
      </c>
      <c r="F17" s="118">
        <f>IF(ISNUMBER($G17),SUM(F13:F16),"")</f>
        <v>4</v>
      </c>
      <c r="G17" s="117">
        <f>IF(SUM($G13:$G16)+SUM($Q13:$Q16)&gt;0,SUM(G13:G16),"")</f>
        <v>406</v>
      </c>
      <c r="H17" s="116">
        <f>IF(ISNUMBER($G17),SUM(H13:H16),"")</f>
        <v>2</v>
      </c>
      <c r="I17" s="198"/>
      <c r="J17" s="74"/>
      <c r="K17" s="207">
        <v>10073</v>
      </c>
      <c r="L17" s="208"/>
      <c r="M17" s="119" t="s">
        <v>18</v>
      </c>
      <c r="N17" s="116">
        <f>IF(ISNUMBER($G17),SUM(N13:N16),"")</f>
        <v>259</v>
      </c>
      <c r="O17" s="118">
        <f>IF(ISNUMBER($G17),SUM(O13:O16),"")</f>
        <v>59</v>
      </c>
      <c r="P17" s="118">
        <f>IF(ISNUMBER($G17),SUM(P13:P16),"")</f>
        <v>27</v>
      </c>
      <c r="Q17" s="117">
        <f>IF(SUM($G13:$G16)+SUM($Q13:$Q16)&gt;0,SUM(Q13:Q16),"")</f>
        <v>318</v>
      </c>
      <c r="R17" s="116">
        <f>IF(ISNUMBER($G17),SUM(R13:R16),"")</f>
        <v>0</v>
      </c>
      <c r="S17" s="198"/>
    </row>
    <row r="18" spans="1:19" s="73" customFormat="1" ht="12.95" customHeight="1">
      <c r="A18" s="199" t="s">
        <v>219</v>
      </c>
      <c r="B18" s="200"/>
      <c r="C18" s="135">
        <v>1</v>
      </c>
      <c r="D18" s="134">
        <v>134</v>
      </c>
      <c r="E18" s="133">
        <v>35</v>
      </c>
      <c r="F18" s="133">
        <v>10</v>
      </c>
      <c r="G18" s="132">
        <f>IF(AND(ISBLANK(D18),ISBLANK(E18)),"",D18+E18)</f>
        <v>169</v>
      </c>
      <c r="H18" s="131">
        <f>IF(OR(ISNUMBER($G18),ISNUMBER($Q18)),(SIGN(N($G18)-N($Q18))+1)/2,"")</f>
        <v>0</v>
      </c>
      <c r="I18" s="125"/>
      <c r="J18" s="74"/>
      <c r="K18" s="199" t="s">
        <v>218</v>
      </c>
      <c r="L18" s="200"/>
      <c r="M18" s="135">
        <v>1</v>
      </c>
      <c r="N18" s="134">
        <v>158</v>
      </c>
      <c r="O18" s="133">
        <v>78</v>
      </c>
      <c r="P18" s="133">
        <v>0</v>
      </c>
      <c r="Q18" s="132">
        <f>IF(AND(ISBLANK(N18),ISBLANK(O18)),"",N18+O18)</f>
        <v>236</v>
      </c>
      <c r="R18" s="131">
        <f>IF(ISNUMBER($H18),1-$H18,"")</f>
        <v>1</v>
      </c>
      <c r="S18" s="125"/>
    </row>
    <row r="19" spans="1:19" s="73" customFormat="1" ht="12.95" customHeight="1">
      <c r="A19" s="201"/>
      <c r="B19" s="202"/>
      <c r="C19" s="130">
        <v>2</v>
      </c>
      <c r="D19" s="129">
        <v>137</v>
      </c>
      <c r="E19" s="128">
        <v>44</v>
      </c>
      <c r="F19" s="128">
        <v>6</v>
      </c>
      <c r="G19" s="127">
        <f>IF(AND(ISBLANK(D19),ISBLANK(E19)),"",D19+E19)</f>
        <v>181</v>
      </c>
      <c r="H19" s="126">
        <f>IF(OR(ISNUMBER($G19),ISNUMBER($Q19)),(SIGN(N($G19)-N($Q19))+1)/2,"")</f>
        <v>0</v>
      </c>
      <c r="I19" s="125"/>
      <c r="J19" s="74"/>
      <c r="K19" s="201"/>
      <c r="L19" s="202"/>
      <c r="M19" s="130">
        <v>2</v>
      </c>
      <c r="N19" s="129">
        <v>142</v>
      </c>
      <c r="O19" s="128">
        <v>72</v>
      </c>
      <c r="P19" s="128">
        <v>2</v>
      </c>
      <c r="Q19" s="127">
        <f>IF(AND(ISBLANK(N19),ISBLANK(O19)),"",N19+O19)</f>
        <v>214</v>
      </c>
      <c r="R19" s="126">
        <f>IF(ISNUMBER($H19),1-$H19,"")</f>
        <v>1</v>
      </c>
      <c r="S19" s="125"/>
    </row>
    <row r="20" spans="1:19" s="73" customFormat="1" ht="12.95" customHeight="1" thickBot="1">
      <c r="A20" s="203" t="s">
        <v>217</v>
      </c>
      <c r="B20" s="204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J20" s="74"/>
      <c r="K20" s="203" t="s">
        <v>216</v>
      </c>
      <c r="L20" s="204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s="73" customFormat="1" ht="12.95" customHeight="1">
      <c r="A21" s="205"/>
      <c r="B21" s="206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197">
        <f>IF(ISNUMBER(H22),(SIGN(1000*($H22-$R22)+$G22-$Q22)+1)/2,"")</f>
        <v>0</v>
      </c>
      <c r="J21" s="74"/>
      <c r="K21" s="205"/>
      <c r="L21" s="206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197">
        <f>IF(ISNUMBER($I21),1-$I21,"")</f>
        <v>1</v>
      </c>
    </row>
    <row r="22" spans="1:19" s="73" customFormat="1" ht="15.95" customHeight="1" thickBot="1">
      <c r="A22" s="207">
        <v>24715</v>
      </c>
      <c r="B22" s="208"/>
      <c r="C22" s="119" t="s">
        <v>18</v>
      </c>
      <c r="D22" s="116">
        <f>IF(ISNUMBER($G22),SUM(D18:D21),"")</f>
        <v>271</v>
      </c>
      <c r="E22" s="118">
        <f>IF(ISNUMBER($G22),SUM(E18:E21),"")</f>
        <v>79</v>
      </c>
      <c r="F22" s="118">
        <f>IF(ISNUMBER($G22),SUM(F18:F21),"")</f>
        <v>16</v>
      </c>
      <c r="G22" s="117">
        <f>IF(SUM($G18:$G21)+SUM($Q18:$Q21)&gt;0,SUM(G18:G21),"")</f>
        <v>350</v>
      </c>
      <c r="H22" s="116">
        <f>IF(ISNUMBER($G22),SUM(H18:H21),"")</f>
        <v>0</v>
      </c>
      <c r="I22" s="198"/>
      <c r="J22" s="74"/>
      <c r="K22" s="207">
        <v>14518</v>
      </c>
      <c r="L22" s="208"/>
      <c r="M22" s="119" t="s">
        <v>18</v>
      </c>
      <c r="N22" s="136">
        <f>IF(ISNUMBER($G22),SUM(N18:N21),"")</f>
        <v>300</v>
      </c>
      <c r="O22" s="146">
        <f>IF(ISNUMBER($G22),SUM(O18:O21),"")</f>
        <v>150</v>
      </c>
      <c r="P22" s="118">
        <f>IF(ISNUMBER($G22),SUM(P18:P21),"")</f>
        <v>2</v>
      </c>
      <c r="Q22" s="143">
        <f>IF(SUM($G18:$G21)+SUM($Q18:$Q21)&gt;0,SUM(Q18:Q21),"")</f>
        <v>450</v>
      </c>
      <c r="R22" s="116">
        <f>IF(ISNUMBER($G22),SUM(R18:R21),"")</f>
        <v>2</v>
      </c>
      <c r="S22" s="198"/>
    </row>
    <row r="23" spans="1:19" s="73" customFormat="1" ht="12.95" customHeight="1">
      <c r="A23" s="199" t="s">
        <v>215</v>
      </c>
      <c r="B23" s="200"/>
      <c r="C23" s="135">
        <v>1</v>
      </c>
      <c r="D23" s="134">
        <v>128</v>
      </c>
      <c r="E23" s="133">
        <v>45</v>
      </c>
      <c r="F23" s="133">
        <v>7</v>
      </c>
      <c r="G23" s="132">
        <f>IF(AND(ISBLANK(D23),ISBLANK(E23)),"",D23+E23)</f>
        <v>173</v>
      </c>
      <c r="H23" s="131">
        <f>IF(OR(ISNUMBER($G23),ISNUMBER($Q23)),(SIGN(N($G23)-N($Q23))+1)/2,"")</f>
        <v>0</v>
      </c>
      <c r="I23" s="125"/>
      <c r="J23" s="74"/>
      <c r="K23" s="199" t="s">
        <v>214</v>
      </c>
      <c r="L23" s="200"/>
      <c r="M23" s="135">
        <v>1</v>
      </c>
      <c r="N23" s="134">
        <v>128</v>
      </c>
      <c r="O23" s="133">
        <v>53</v>
      </c>
      <c r="P23" s="133">
        <v>5</v>
      </c>
      <c r="Q23" s="132">
        <f>IF(AND(ISBLANK(N23),ISBLANK(O23)),"",N23+O23)</f>
        <v>181</v>
      </c>
      <c r="R23" s="131">
        <f>IF(ISNUMBER($H23),1-$H23,"")</f>
        <v>1</v>
      </c>
      <c r="S23" s="125"/>
    </row>
    <row r="24" spans="1:19" s="73" customFormat="1" ht="12.95" customHeight="1">
      <c r="A24" s="201"/>
      <c r="B24" s="202"/>
      <c r="C24" s="130">
        <v>2</v>
      </c>
      <c r="D24" s="129">
        <v>122</v>
      </c>
      <c r="E24" s="128">
        <v>48</v>
      </c>
      <c r="F24" s="128">
        <v>8</v>
      </c>
      <c r="G24" s="127">
        <f>IF(AND(ISBLANK(D24),ISBLANK(E24)),"",D24+E24)</f>
        <v>170</v>
      </c>
      <c r="H24" s="126">
        <f>IF(OR(ISNUMBER($G24),ISNUMBER($Q24)),(SIGN(N($G24)-N($Q24))+1)/2,"")</f>
        <v>0</v>
      </c>
      <c r="I24" s="125"/>
      <c r="J24" s="74"/>
      <c r="K24" s="201"/>
      <c r="L24" s="202"/>
      <c r="M24" s="130">
        <v>2</v>
      </c>
      <c r="N24" s="129">
        <v>150</v>
      </c>
      <c r="O24" s="128">
        <v>62</v>
      </c>
      <c r="P24" s="128">
        <v>7</v>
      </c>
      <c r="Q24" s="127">
        <f>IF(AND(ISBLANK(N24),ISBLANK(O24)),"",N24+O24)</f>
        <v>212</v>
      </c>
      <c r="R24" s="126">
        <f>IF(ISNUMBER($H24),1-$H24,"")</f>
        <v>1</v>
      </c>
      <c r="S24" s="125"/>
    </row>
    <row r="25" spans="1:19" s="73" customFormat="1" ht="12.95" customHeight="1" thickBot="1">
      <c r="A25" s="203" t="s">
        <v>213</v>
      </c>
      <c r="B25" s="204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J25" s="74"/>
      <c r="K25" s="203" t="s">
        <v>96</v>
      </c>
      <c r="L25" s="204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s="73" customFormat="1" ht="12.95" customHeight="1">
      <c r="A26" s="205"/>
      <c r="B26" s="206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197">
        <f>IF(ISNUMBER(H27),(SIGN(1000*($H27-$R27)+$G27-$Q27)+1)/2,"")</f>
        <v>0</v>
      </c>
      <c r="J26" s="74"/>
      <c r="K26" s="205"/>
      <c r="L26" s="206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197">
        <f>IF(ISNUMBER($I26),1-$I26,"")</f>
        <v>1</v>
      </c>
    </row>
    <row r="27" spans="1:19" s="73" customFormat="1" ht="15.95" customHeight="1" thickBot="1">
      <c r="A27" s="207">
        <v>24714</v>
      </c>
      <c r="B27" s="208"/>
      <c r="C27" s="119" t="s">
        <v>18</v>
      </c>
      <c r="D27" s="116">
        <f>IF(ISNUMBER($G27),SUM(D23:D26),"")</f>
        <v>250</v>
      </c>
      <c r="E27" s="118">
        <f>IF(ISNUMBER($G27),SUM(E23:E26),"")</f>
        <v>93</v>
      </c>
      <c r="F27" s="118">
        <f>IF(ISNUMBER($G27),SUM(F23:F26),"")</f>
        <v>15</v>
      </c>
      <c r="G27" s="117">
        <f>IF(SUM($G23:$G26)+SUM($Q23:$Q26)&gt;0,SUM(G23:G26),"")</f>
        <v>343</v>
      </c>
      <c r="H27" s="116">
        <f>IF(ISNUMBER($G27),SUM(H23:H26),"")</f>
        <v>0</v>
      </c>
      <c r="I27" s="198"/>
      <c r="J27" s="74"/>
      <c r="K27" s="207">
        <v>782</v>
      </c>
      <c r="L27" s="208"/>
      <c r="M27" s="119" t="s">
        <v>18</v>
      </c>
      <c r="N27" s="116">
        <f>IF(ISNUMBER($G27),SUM(N23:N26),"")</f>
        <v>278</v>
      </c>
      <c r="O27" s="118">
        <f>IF(ISNUMBER($G27),SUM(O23:O26),"")</f>
        <v>115</v>
      </c>
      <c r="P27" s="118">
        <f>IF(ISNUMBER($G27),SUM(P23:P26),"")</f>
        <v>12</v>
      </c>
      <c r="Q27" s="117">
        <f>IF(SUM($G23:$G26)+SUM($Q23:$Q26)&gt;0,SUM(Q23:Q26),"")</f>
        <v>393</v>
      </c>
      <c r="R27" s="116">
        <f>IF(ISNUMBER($G27),SUM(R23:R26),"")</f>
        <v>2</v>
      </c>
      <c r="S27" s="198"/>
    </row>
    <row r="28" spans="1:19" s="73" customFormat="1" ht="12.95" customHeight="1">
      <c r="A28" s="199" t="s">
        <v>212</v>
      </c>
      <c r="B28" s="200"/>
      <c r="C28" s="135">
        <v>1</v>
      </c>
      <c r="D28" s="134">
        <v>159</v>
      </c>
      <c r="E28" s="133">
        <v>62</v>
      </c>
      <c r="F28" s="133">
        <v>1</v>
      </c>
      <c r="G28" s="132">
        <f>IF(AND(ISBLANK(D28),ISBLANK(E28)),"",D28+E28)</f>
        <v>221</v>
      </c>
      <c r="H28" s="131">
        <f>IF(OR(ISNUMBER($G28),ISNUMBER($Q28)),(SIGN(N($G28)-N($Q28))+1)/2,"")</f>
        <v>1</v>
      </c>
      <c r="I28" s="125"/>
      <c r="J28" s="74"/>
      <c r="K28" s="199" t="s">
        <v>211</v>
      </c>
      <c r="L28" s="200"/>
      <c r="M28" s="135">
        <v>1</v>
      </c>
      <c r="N28" s="134">
        <v>131</v>
      </c>
      <c r="O28" s="133">
        <v>70</v>
      </c>
      <c r="P28" s="133">
        <v>2</v>
      </c>
      <c r="Q28" s="132">
        <f>IF(AND(ISBLANK(N28),ISBLANK(O28)),"",N28+O28)</f>
        <v>201</v>
      </c>
      <c r="R28" s="131">
        <f>IF(ISNUMBER($H28),1-$H28,"")</f>
        <v>0</v>
      </c>
      <c r="S28" s="125"/>
    </row>
    <row r="29" spans="1:19" s="73" customFormat="1" ht="12.95" customHeight="1">
      <c r="A29" s="201"/>
      <c r="B29" s="202"/>
      <c r="C29" s="130">
        <v>2</v>
      </c>
      <c r="D29" s="129">
        <v>147</v>
      </c>
      <c r="E29" s="128">
        <v>71</v>
      </c>
      <c r="F29" s="128">
        <v>1</v>
      </c>
      <c r="G29" s="127">
        <f>IF(AND(ISBLANK(D29),ISBLANK(E29)),"",D29+E29)</f>
        <v>218</v>
      </c>
      <c r="H29" s="126">
        <f>IF(OR(ISNUMBER($G29),ISNUMBER($Q29)),(SIGN(N($G29)-N($Q29))+1)/2,"")</f>
        <v>1</v>
      </c>
      <c r="I29" s="125"/>
      <c r="J29" s="74"/>
      <c r="K29" s="201"/>
      <c r="L29" s="202"/>
      <c r="M29" s="130">
        <v>2</v>
      </c>
      <c r="N29" s="129">
        <v>151</v>
      </c>
      <c r="O29" s="128">
        <v>57</v>
      </c>
      <c r="P29" s="128">
        <v>5</v>
      </c>
      <c r="Q29" s="127">
        <f>IF(AND(ISBLANK(N29),ISBLANK(O29)),"",N29+O29)</f>
        <v>208</v>
      </c>
      <c r="R29" s="126">
        <f>IF(ISNUMBER($H29),1-$H29,"")</f>
        <v>0</v>
      </c>
      <c r="S29" s="125"/>
    </row>
    <row r="30" spans="1:19" s="73" customFormat="1" ht="12.95" customHeight="1" thickBot="1">
      <c r="A30" s="203" t="s">
        <v>210</v>
      </c>
      <c r="B30" s="204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J30" s="74"/>
      <c r="K30" s="203" t="s">
        <v>85</v>
      </c>
      <c r="L30" s="204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s="73" customFormat="1" ht="12.95" customHeight="1">
      <c r="A31" s="205"/>
      <c r="B31" s="206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197">
        <f>IF(ISNUMBER(H32),(SIGN(1000*($H32-$R32)+$G32-$Q32)+1)/2,"")</f>
        <v>1</v>
      </c>
      <c r="J31" s="74"/>
      <c r="K31" s="205"/>
      <c r="L31" s="206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197">
        <f>IF(ISNUMBER($I31),1-$I31,"")</f>
        <v>0</v>
      </c>
    </row>
    <row r="32" spans="1:19" s="73" customFormat="1" ht="15.95" customHeight="1" thickBot="1">
      <c r="A32" s="207">
        <v>10974</v>
      </c>
      <c r="B32" s="208"/>
      <c r="C32" s="119" t="s">
        <v>18</v>
      </c>
      <c r="D32" s="136">
        <f>IF(ISNUMBER($G32),SUM(D28:D31),"")</f>
        <v>306</v>
      </c>
      <c r="E32" s="118">
        <f>IF(ISNUMBER($G32),SUM(E28:E31),"")</f>
        <v>133</v>
      </c>
      <c r="F32" s="118">
        <f>IF(ISNUMBER($G32),SUM(F28:F31),"")</f>
        <v>2</v>
      </c>
      <c r="G32" s="117">
        <f>IF(SUM($G28:$G31)+SUM($Q28:$Q31)&gt;0,SUM(G28:G31),"")</f>
        <v>439</v>
      </c>
      <c r="H32" s="116">
        <f>IF(ISNUMBER($G32),SUM(H28:H31),"")</f>
        <v>2</v>
      </c>
      <c r="I32" s="198"/>
      <c r="J32" s="74"/>
      <c r="K32" s="207">
        <v>14372</v>
      </c>
      <c r="L32" s="208"/>
      <c r="M32" s="119" t="s">
        <v>18</v>
      </c>
      <c r="N32" s="116">
        <f>IF(ISNUMBER($G32),SUM(N28:N31),"")</f>
        <v>282</v>
      </c>
      <c r="O32" s="118">
        <f>IF(ISNUMBER($G32),SUM(O28:O31),"")</f>
        <v>127</v>
      </c>
      <c r="P32" s="118">
        <f>IF(ISNUMBER($G32),SUM(P28:P31),"")</f>
        <v>7</v>
      </c>
      <c r="Q32" s="117">
        <f>IF(SUM($G28:$G31)+SUM($Q28:$Q31)&gt;0,SUM(Q28:Q31),"")</f>
        <v>409</v>
      </c>
      <c r="R32" s="116">
        <f>IF(ISNUMBER($G32),SUM(R28:R31),"")</f>
        <v>0</v>
      </c>
      <c r="S32" s="198"/>
    </row>
    <row r="33" spans="1:19" s="73" customFormat="1" ht="12.95" customHeight="1">
      <c r="A33" s="199" t="s">
        <v>209</v>
      </c>
      <c r="B33" s="200"/>
      <c r="C33" s="135">
        <v>1</v>
      </c>
      <c r="D33" s="134">
        <v>161</v>
      </c>
      <c r="E33" s="133">
        <v>52</v>
      </c>
      <c r="F33" s="133">
        <v>3</v>
      </c>
      <c r="G33" s="132">
        <f>IF(AND(ISBLANK(D33),ISBLANK(E33)),"",D33+E33)</f>
        <v>213</v>
      </c>
      <c r="H33" s="131">
        <f>IF(OR(ISNUMBER($G33),ISNUMBER($Q33)),(SIGN(N($G33)-N($Q33))+1)/2,"")</f>
        <v>1</v>
      </c>
      <c r="I33" s="125"/>
      <c r="J33" s="74"/>
      <c r="K33" s="199" t="s">
        <v>208</v>
      </c>
      <c r="L33" s="200"/>
      <c r="M33" s="135">
        <v>1</v>
      </c>
      <c r="N33" s="134">
        <v>126</v>
      </c>
      <c r="O33" s="133">
        <v>41</v>
      </c>
      <c r="P33" s="133">
        <v>9</v>
      </c>
      <c r="Q33" s="132">
        <f>IF(AND(ISBLANK(N33),ISBLANK(O33)),"",N33+O33)</f>
        <v>167</v>
      </c>
      <c r="R33" s="131">
        <f>IF(ISNUMBER($H33),1-$H33,"")</f>
        <v>0</v>
      </c>
      <c r="S33" s="125"/>
    </row>
    <row r="34" spans="1:19" s="73" customFormat="1" ht="12.95" customHeight="1">
      <c r="A34" s="201"/>
      <c r="B34" s="202"/>
      <c r="C34" s="130">
        <v>2</v>
      </c>
      <c r="D34" s="129">
        <v>154</v>
      </c>
      <c r="E34" s="128">
        <v>67</v>
      </c>
      <c r="F34" s="128">
        <v>4</v>
      </c>
      <c r="G34" s="127">
        <f>IF(AND(ISBLANK(D34),ISBLANK(E34)),"",D34+E34)</f>
        <v>221</v>
      </c>
      <c r="H34" s="126">
        <f>IF(OR(ISNUMBER($G34),ISNUMBER($Q34)),(SIGN(N($G34)-N($Q34))+1)/2,"")</f>
        <v>1</v>
      </c>
      <c r="I34" s="125"/>
      <c r="J34" s="74"/>
      <c r="K34" s="201"/>
      <c r="L34" s="202"/>
      <c r="M34" s="130">
        <v>2</v>
      </c>
      <c r="N34" s="129">
        <v>148</v>
      </c>
      <c r="O34" s="128">
        <v>53</v>
      </c>
      <c r="P34" s="128">
        <v>8</v>
      </c>
      <c r="Q34" s="127">
        <f>IF(AND(ISBLANK(N34),ISBLANK(O34)),"",N34+O34)</f>
        <v>201</v>
      </c>
      <c r="R34" s="126">
        <f>IF(ISNUMBER($H34),1-$H34,"")</f>
        <v>0</v>
      </c>
      <c r="S34" s="125"/>
    </row>
    <row r="35" spans="1:19" s="73" customFormat="1" ht="12.95" customHeight="1" thickBot="1">
      <c r="A35" s="203" t="s">
        <v>40</v>
      </c>
      <c r="B35" s="204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J35" s="74"/>
      <c r="K35" s="203" t="s">
        <v>187</v>
      </c>
      <c r="L35" s="204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s="73" customFormat="1" ht="12.95" customHeight="1">
      <c r="A36" s="205"/>
      <c r="B36" s="206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197">
        <f>IF(ISNUMBER(H37),(SIGN(1000*($H37-$R37)+$G37-$Q37)+1)/2,"")</f>
        <v>1</v>
      </c>
      <c r="J36" s="74"/>
      <c r="K36" s="205"/>
      <c r="L36" s="206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197">
        <f>IF(ISNUMBER($I36),1-$I36,"")</f>
        <v>0</v>
      </c>
    </row>
    <row r="37" spans="1:19" s="73" customFormat="1" ht="15.95" customHeight="1" thickBot="1">
      <c r="A37" s="207">
        <v>12386</v>
      </c>
      <c r="B37" s="208"/>
      <c r="C37" s="119" t="s">
        <v>18</v>
      </c>
      <c r="D37" s="136">
        <f>IF(ISNUMBER($G37),SUM(D33:D36),"")</f>
        <v>315</v>
      </c>
      <c r="E37" s="118">
        <f>IF(ISNUMBER($G37),SUM(E33:E36),"")</f>
        <v>119</v>
      </c>
      <c r="F37" s="118">
        <f>IF(ISNUMBER($G37),SUM(F33:F36),"")</f>
        <v>7</v>
      </c>
      <c r="G37" s="117">
        <f>IF(SUM($G33:$G36)+SUM($Q33:$Q36)&gt;0,SUM(G33:G36),"")</f>
        <v>434</v>
      </c>
      <c r="H37" s="116">
        <f>IF(ISNUMBER($G37),SUM(H33:H36),"")</f>
        <v>2</v>
      </c>
      <c r="I37" s="198"/>
      <c r="J37" s="74"/>
      <c r="K37" s="207">
        <v>14519</v>
      </c>
      <c r="L37" s="208"/>
      <c r="M37" s="119" t="s">
        <v>18</v>
      </c>
      <c r="N37" s="116">
        <f>IF(ISNUMBER($G37),SUM(N33:N36),"")</f>
        <v>274</v>
      </c>
      <c r="O37" s="118">
        <f>IF(ISNUMBER($G37),SUM(O33:O36),"")</f>
        <v>94</v>
      </c>
      <c r="P37" s="118">
        <f>IF(ISNUMBER($G37),SUM(P33:P36),"")</f>
        <v>17</v>
      </c>
      <c r="Q37" s="117">
        <f>IF(SUM($G33:$G36)+SUM($Q33:$Q36)&gt;0,SUM(Q33:Q36),"")</f>
        <v>368</v>
      </c>
      <c r="R37" s="116">
        <f>IF(ISNUMBER($G37),SUM(R33:R36),"")</f>
        <v>0</v>
      </c>
      <c r="S37" s="198"/>
    </row>
    <row r="38" spans="1:19" s="73" customFormat="1" ht="5.0999999999999996" customHeight="1" thickBo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s="73" customFormat="1" ht="20.100000000000001" customHeight="1" thickBot="1">
      <c r="A39" s="115"/>
      <c r="B39" s="114"/>
      <c r="C39" s="113" t="s">
        <v>45</v>
      </c>
      <c r="D39" s="112">
        <f>IF(ISNUMBER($G39),SUM(D12,D17,D22,D27,D32,D37),"")</f>
        <v>1726</v>
      </c>
      <c r="E39" s="111">
        <f>IF(ISNUMBER($G39),SUM(E12,E17,E22,E27,E32,E37),"")</f>
        <v>655</v>
      </c>
      <c r="F39" s="111">
        <f>IF(ISNUMBER($G39),SUM(F12,F17,F22,F27,F32,F37),"")</f>
        <v>56</v>
      </c>
      <c r="G39" s="110">
        <f>IF(SUM($G$8:$G$37)+SUM($Q$8:$Q$37)&gt;0,SUM(G12,G17,G22,G27,G32,G37),"")</f>
        <v>2381</v>
      </c>
      <c r="H39" s="109">
        <f>IF(SUM($G$8:$G$37)+SUM($Q$8:$Q$37)&gt;0,SUM(H12,H17,H22,H27,H32,H37),"")</f>
        <v>7</v>
      </c>
      <c r="I39" s="108">
        <f>IF(ISNUMBER($G39),(SIGN($G39-$Q39)+1)/IF(COUNT(I$11,I$16,I$21,I$26,I$31,I$36)&gt;3,1,2),"")</f>
        <v>2</v>
      </c>
      <c r="J39" s="74"/>
      <c r="K39" s="115"/>
      <c r="L39" s="114"/>
      <c r="M39" s="113" t="s">
        <v>45</v>
      </c>
      <c r="N39" s="112">
        <f>IF(ISNUMBER($G39),SUM(N12,N17,N22,N27,N32,N37),"")</f>
        <v>1695</v>
      </c>
      <c r="O39" s="111">
        <f>IF(ISNUMBER($G39),SUM(O12,O17,O22,O27,O32,O37),"")</f>
        <v>650</v>
      </c>
      <c r="P39" s="111">
        <f>IF(ISNUMBER($G39),SUM(P12,P17,P22,P27,P32,P37),"")</f>
        <v>76</v>
      </c>
      <c r="Q39" s="110">
        <f>IF(SUM($G$8:$G$37)+SUM($Q$8:$Q$37)&gt;0,SUM(Q12,Q17,Q22,Q27,Q32,Q37),"")</f>
        <v>2345</v>
      </c>
      <c r="R39" s="109">
        <f>IF(SUM($G$8:$G$37)+SUM($Q$8:$Q$37)&gt;0,SUM(R12,R17,R22,R27,R32,R37),"")</f>
        <v>5</v>
      </c>
      <c r="S39" s="108">
        <f>IF(ISNUMBER($I39),IF(COUNT(S$11,S$16,S$21,S$26,S$31,S$36)&gt;3,2,1)-$I39,"")</f>
        <v>0</v>
      </c>
    </row>
    <row r="40" spans="1:19" s="73" customFormat="1" ht="5.0999999999999996" customHeight="1" thickBo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s="73" customFormat="1" ht="18" customHeight="1" thickBot="1">
      <c r="A41" s="83"/>
      <c r="B41" s="105" t="s">
        <v>46</v>
      </c>
      <c r="C41" s="246" t="s">
        <v>207</v>
      </c>
      <c r="D41" s="246"/>
      <c r="E41" s="246"/>
      <c r="F41" s="74"/>
      <c r="G41" s="230" t="s">
        <v>48</v>
      </c>
      <c r="H41" s="230"/>
      <c r="I41" s="107">
        <f>IF(ISNUMBER(I$39),SUM(I11,I16,I21,I26,I31,I36,I39),"")</f>
        <v>6</v>
      </c>
      <c r="J41" s="74"/>
      <c r="K41" s="83"/>
      <c r="L41" s="105" t="s">
        <v>46</v>
      </c>
      <c r="M41" s="246" t="s">
        <v>206</v>
      </c>
      <c r="N41" s="246"/>
      <c r="O41" s="246"/>
      <c r="P41" s="74"/>
      <c r="Q41" s="230" t="s">
        <v>48</v>
      </c>
      <c r="R41" s="230"/>
      <c r="S41" s="107">
        <f>IF(ISNUMBER(S$39),SUM(S11,S16,S21,S26,S31,S36,S39),"")</f>
        <v>2</v>
      </c>
    </row>
    <row r="42" spans="1:19" s="73" customFormat="1" ht="18" customHeight="1">
      <c r="A42" s="83"/>
      <c r="B42" s="105" t="s">
        <v>50</v>
      </c>
      <c r="C42" s="245"/>
      <c r="D42" s="245"/>
      <c r="E42" s="245"/>
      <c r="F42" s="74"/>
      <c r="G42" s="106"/>
      <c r="H42" s="106"/>
      <c r="I42" s="106"/>
      <c r="J42" s="74"/>
      <c r="K42" s="83"/>
      <c r="L42" s="105" t="s">
        <v>50</v>
      </c>
      <c r="M42" s="245"/>
      <c r="N42" s="245"/>
      <c r="O42" s="245"/>
      <c r="P42" s="74"/>
      <c r="Q42" s="106"/>
      <c r="R42" s="106"/>
      <c r="S42" s="106"/>
    </row>
    <row r="43" spans="1:19" s="73" customFormat="1" ht="20.100000000000001" customHeight="1">
      <c r="A43" s="105" t="s">
        <v>51</v>
      </c>
      <c r="B43" s="105" t="s">
        <v>52</v>
      </c>
      <c r="C43" s="231" t="s">
        <v>205</v>
      </c>
      <c r="D43" s="231"/>
      <c r="E43" s="231"/>
      <c r="F43" s="231"/>
      <c r="G43" s="231"/>
      <c r="H43" s="231"/>
      <c r="I43" s="105"/>
      <c r="J43" s="105"/>
      <c r="K43" s="105" t="s">
        <v>53</v>
      </c>
      <c r="L43" s="231"/>
      <c r="M43" s="231"/>
      <c r="N43" s="74"/>
      <c r="O43" s="105" t="s">
        <v>50</v>
      </c>
      <c r="P43" s="231"/>
      <c r="Q43" s="231"/>
      <c r="R43" s="231"/>
      <c r="S43" s="231"/>
    </row>
    <row r="44" spans="1:19" s="73" customFormat="1" ht="9.9499999999999993" customHeight="1">
      <c r="A44" s="74"/>
      <c r="B44" s="74"/>
      <c r="C44" s="74"/>
      <c r="D44" s="74"/>
      <c r="E44" s="83"/>
      <c r="F44" s="74"/>
      <c r="G44" s="74"/>
      <c r="H44" s="83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</row>
    <row r="45" spans="1:19" s="73" customFormat="1" ht="30" customHeight="1">
      <c r="A45" s="104" t="str">
        <f>"Technické podmínky utkání:   " &amp; $B$3 &amp; IF(ISBLANK($B$3),""," – ") &amp; $L$3</f>
        <v>Technické podmínky utkání:   Slavoj Velké Popovice B – KK Dopravní podniky Praha C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s="73" customFormat="1" ht="20.100000000000001" customHeight="1">
      <c r="A46" s="74"/>
      <c r="B46" s="145" t="s">
        <v>54</v>
      </c>
      <c r="C46" s="239" t="s">
        <v>78</v>
      </c>
      <c r="D46" s="239"/>
      <c r="E46" s="74"/>
      <c r="F46" s="74"/>
      <c r="G46" s="74"/>
      <c r="H46" s="74"/>
      <c r="I46" s="145" t="s">
        <v>56</v>
      </c>
      <c r="J46" s="239">
        <v>20</v>
      </c>
      <c r="K46" s="239"/>
      <c r="L46" s="74"/>
      <c r="M46" s="74"/>
      <c r="N46" s="74"/>
      <c r="O46" s="74"/>
      <c r="P46" s="74"/>
      <c r="Q46" s="74"/>
      <c r="R46" s="74"/>
      <c r="S46" s="74"/>
    </row>
    <row r="47" spans="1:19" s="73" customFormat="1" ht="20.100000000000001" customHeight="1">
      <c r="A47" s="74"/>
      <c r="B47" s="145" t="s">
        <v>57</v>
      </c>
      <c r="C47" s="240" t="s">
        <v>204</v>
      </c>
      <c r="D47" s="240"/>
      <c r="E47" s="74"/>
      <c r="F47" s="74"/>
      <c r="G47" s="74"/>
      <c r="H47" s="74"/>
      <c r="I47" s="145" t="s">
        <v>59</v>
      </c>
      <c r="J47" s="240">
        <v>6</v>
      </c>
      <c r="K47" s="240"/>
      <c r="L47" s="74"/>
      <c r="M47" s="74"/>
      <c r="N47" s="74"/>
      <c r="O47" s="74"/>
      <c r="P47" s="145" t="s">
        <v>60</v>
      </c>
      <c r="Q47" s="235" t="s">
        <v>203</v>
      </c>
      <c r="R47" s="235"/>
      <c r="S47" s="235"/>
    </row>
    <row r="48" spans="1:19" s="73" customFormat="1" ht="9.9499999999999993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</row>
    <row r="49" spans="1:19" s="73" customFormat="1" ht="15" customHeight="1">
      <c r="A49" s="232" t="s">
        <v>62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s="73" customFormat="1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s="73" customFormat="1" ht="5.0999999999999996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</row>
    <row r="52" spans="1:19" s="73" customFormat="1" ht="15" customHeight="1">
      <c r="A52" s="232" t="s">
        <v>63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s="73" customFormat="1" ht="6" customHeight="1">
      <c r="A53" s="10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99"/>
    </row>
    <row r="54" spans="1:19" s="73" customFormat="1" ht="21" customHeight="1">
      <c r="A54" s="101" t="s">
        <v>6</v>
      </c>
      <c r="B54" s="83"/>
      <c r="C54" s="83"/>
      <c r="D54" s="83"/>
      <c r="E54" s="83"/>
      <c r="F54" s="83"/>
      <c r="G54" s="83"/>
      <c r="H54" s="83"/>
      <c r="I54" s="83"/>
      <c r="J54" s="83"/>
      <c r="K54" s="100" t="s">
        <v>8</v>
      </c>
      <c r="L54" s="83"/>
      <c r="M54" s="83"/>
      <c r="N54" s="83"/>
      <c r="O54" s="83"/>
      <c r="P54" s="83"/>
      <c r="Q54" s="83"/>
      <c r="R54" s="83"/>
      <c r="S54" s="99"/>
    </row>
    <row r="55" spans="1:19" s="73" customFormat="1" ht="21" customHeight="1">
      <c r="A55" s="98"/>
      <c r="B55" s="95" t="s">
        <v>64</v>
      </c>
      <c r="C55" s="94"/>
      <c r="D55" s="96"/>
      <c r="E55" s="95" t="s">
        <v>65</v>
      </c>
      <c r="F55" s="94"/>
      <c r="G55" s="94"/>
      <c r="H55" s="94"/>
      <c r="I55" s="96"/>
      <c r="J55" s="83"/>
      <c r="K55" s="97"/>
      <c r="L55" s="95" t="s">
        <v>64</v>
      </c>
      <c r="M55" s="94"/>
      <c r="N55" s="96"/>
      <c r="O55" s="95" t="s">
        <v>65</v>
      </c>
      <c r="P55" s="94"/>
      <c r="Q55" s="94"/>
      <c r="R55" s="94"/>
      <c r="S55" s="93"/>
    </row>
    <row r="56" spans="1:19" s="73" customFormat="1" ht="21" customHeight="1">
      <c r="A56" s="92" t="s">
        <v>66</v>
      </c>
      <c r="B56" s="88" t="s">
        <v>67</v>
      </c>
      <c r="C56" s="90"/>
      <c r="D56" s="89" t="s">
        <v>68</v>
      </c>
      <c r="E56" s="88" t="s">
        <v>67</v>
      </c>
      <c r="F56" s="87"/>
      <c r="G56" s="87"/>
      <c r="H56" s="86"/>
      <c r="I56" s="89" t="s">
        <v>68</v>
      </c>
      <c r="J56" s="83"/>
      <c r="K56" s="91" t="s">
        <v>66</v>
      </c>
      <c r="L56" s="88" t="s">
        <v>67</v>
      </c>
      <c r="M56" s="90"/>
      <c r="N56" s="89" t="s">
        <v>68</v>
      </c>
      <c r="O56" s="88" t="s">
        <v>67</v>
      </c>
      <c r="P56" s="87"/>
      <c r="Q56" s="87"/>
      <c r="R56" s="86"/>
      <c r="S56" s="85" t="s">
        <v>68</v>
      </c>
    </row>
    <row r="57" spans="1:19" s="73" customFormat="1" ht="21" customHeight="1">
      <c r="A57" s="84"/>
      <c r="B57" s="242"/>
      <c r="C57" s="244"/>
      <c r="D57" s="81"/>
      <c r="E57" s="242"/>
      <c r="F57" s="243"/>
      <c r="G57" s="243"/>
      <c r="H57" s="244"/>
      <c r="I57" s="81"/>
      <c r="J57" s="83"/>
      <c r="K57" s="82"/>
      <c r="L57" s="242"/>
      <c r="M57" s="244"/>
      <c r="N57" s="81"/>
      <c r="O57" s="242"/>
      <c r="P57" s="243"/>
      <c r="Q57" s="243"/>
      <c r="R57" s="244"/>
      <c r="S57" s="80"/>
    </row>
    <row r="58" spans="1:19" s="73" customFormat="1" ht="21" customHeight="1">
      <c r="A58" s="84"/>
      <c r="B58" s="242"/>
      <c r="C58" s="244"/>
      <c r="D58" s="81"/>
      <c r="E58" s="242"/>
      <c r="F58" s="243"/>
      <c r="G58" s="243"/>
      <c r="H58" s="244"/>
      <c r="I58" s="81"/>
      <c r="J58" s="83"/>
      <c r="K58" s="82"/>
      <c r="L58" s="242"/>
      <c r="M58" s="244"/>
      <c r="N58" s="81"/>
      <c r="O58" s="242"/>
      <c r="P58" s="243"/>
      <c r="Q58" s="243"/>
      <c r="R58" s="244"/>
      <c r="S58" s="80"/>
    </row>
    <row r="59" spans="1:19" s="73" customFormat="1" ht="12" customHeight="1">
      <c r="A59" s="79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7"/>
    </row>
    <row r="60" spans="1:19" s="73" customFormat="1" ht="5.0999999999999996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</row>
    <row r="61" spans="1:19" s="73" customFormat="1" ht="15" customHeight="1">
      <c r="A61" s="232" t="s">
        <v>69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s="73" customFormat="1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s="73" customFormat="1" ht="5.0999999999999996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</row>
    <row r="64" spans="1:19" s="73" customFormat="1" ht="15" customHeight="1">
      <c r="A64" s="232" t="s">
        <v>70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s="73" customFormat="1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s="73" customFormat="1" ht="30" customHeight="1">
      <c r="A66" s="76"/>
      <c r="B66" s="75" t="s">
        <v>71</v>
      </c>
      <c r="C66" s="241" t="s">
        <v>202</v>
      </c>
      <c r="D66" s="241"/>
      <c r="E66" s="241"/>
      <c r="F66" s="241"/>
      <c r="G66" s="241"/>
      <c r="H66" s="241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R5:S5"/>
    <mergeCell ref="K8:L9"/>
    <mergeCell ref="K10:L11"/>
    <mergeCell ref="M5:M6"/>
    <mergeCell ref="K5:L5"/>
    <mergeCell ref="K6:L6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K23:L24"/>
    <mergeCell ref="K28:L29"/>
    <mergeCell ref="K30:L31"/>
    <mergeCell ref="K32:L32"/>
    <mergeCell ref="K27:L27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4" customWidth="1"/>
    <col min="2" max="2" width="15.7109375" style="74" customWidth="1"/>
    <col min="3" max="3" width="5.7109375" style="74" customWidth="1"/>
    <col min="4" max="5" width="6.7109375" style="74" customWidth="1"/>
    <col min="6" max="6" width="4.7109375" style="74" customWidth="1"/>
    <col min="7" max="7" width="6.7109375" style="74" customWidth="1"/>
    <col min="8" max="8" width="6.28515625" style="74" customWidth="1"/>
    <col min="9" max="9" width="6.7109375" style="74" customWidth="1"/>
    <col min="10" max="10" width="1.7109375" style="74" customWidth="1"/>
    <col min="11" max="11" width="10.7109375" style="74" customWidth="1"/>
    <col min="12" max="12" width="15.7109375" style="74" customWidth="1"/>
    <col min="13" max="13" width="5.7109375" style="74" customWidth="1"/>
    <col min="14" max="15" width="6.7109375" style="74" customWidth="1"/>
    <col min="16" max="16" width="4.7109375" style="74" customWidth="1"/>
    <col min="17" max="17" width="6.7109375" style="74" customWidth="1"/>
    <col min="18" max="18" width="6.28515625" style="74" customWidth="1"/>
    <col min="19" max="19" width="6.7109375" style="74" customWidth="1"/>
    <col min="20" max="20" width="9.140625" style="74" customWidth="1"/>
    <col min="21" max="16384" width="9.140625" style="73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44" t="s">
        <v>2</v>
      </c>
      <c r="L1" s="223" t="s">
        <v>201</v>
      </c>
      <c r="M1" s="223"/>
      <c r="N1" s="223"/>
      <c r="O1" s="224" t="s">
        <v>4</v>
      </c>
      <c r="P1" s="224"/>
      <c r="Q1" s="225" t="s">
        <v>174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42" t="s">
        <v>6</v>
      </c>
      <c r="B3" s="220" t="s">
        <v>200</v>
      </c>
      <c r="C3" s="221"/>
      <c r="D3" s="221"/>
      <c r="E3" s="221"/>
      <c r="F3" s="221"/>
      <c r="G3" s="221"/>
      <c r="H3" s="221"/>
      <c r="I3" s="222"/>
      <c r="K3" s="142" t="s">
        <v>8</v>
      </c>
      <c r="L3" s="220" t="s">
        <v>199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41" t="s">
        <v>15</v>
      </c>
      <c r="E6" s="140" t="s">
        <v>16</v>
      </c>
      <c r="F6" s="140" t="s">
        <v>17</v>
      </c>
      <c r="G6" s="139" t="s">
        <v>18</v>
      </c>
      <c r="H6" s="138" t="s">
        <v>19</v>
      </c>
      <c r="I6" s="137" t="s">
        <v>20</v>
      </c>
      <c r="K6" s="215" t="s">
        <v>14</v>
      </c>
      <c r="L6" s="216"/>
      <c r="M6" s="212"/>
      <c r="N6" s="141" t="s">
        <v>15</v>
      </c>
      <c r="O6" s="140" t="s">
        <v>16</v>
      </c>
      <c r="P6" s="140" t="s">
        <v>17</v>
      </c>
      <c r="Q6" s="139" t="s">
        <v>18</v>
      </c>
      <c r="R6" s="138" t="s">
        <v>19</v>
      </c>
      <c r="S6" s="137" t="s">
        <v>20</v>
      </c>
    </row>
    <row r="7" spans="1:19" ht="5.0999999999999996" customHeight="1" thickBot="1"/>
    <row r="8" spans="1:19" ht="12.95" customHeight="1">
      <c r="A8" s="199" t="s">
        <v>198</v>
      </c>
      <c r="B8" s="200"/>
      <c r="C8" s="135">
        <v>1</v>
      </c>
      <c r="D8" s="134">
        <v>140</v>
      </c>
      <c r="E8" s="133">
        <v>69</v>
      </c>
      <c r="F8" s="133">
        <v>2</v>
      </c>
      <c r="G8" s="132">
        <f>IF(AND(ISBLANK(D8),ISBLANK(E8)),"",D8+E8)</f>
        <v>209</v>
      </c>
      <c r="H8" s="131">
        <f>IF(OR(ISNUMBER($G8),ISNUMBER($Q8)),(SIGN(N($G8)-N($Q8))+1)/2,"")</f>
        <v>1</v>
      </c>
      <c r="I8" s="125"/>
      <c r="K8" s="199" t="s">
        <v>197</v>
      </c>
      <c r="L8" s="200"/>
      <c r="M8" s="135">
        <v>1</v>
      </c>
      <c r="N8" s="134">
        <v>153</v>
      </c>
      <c r="O8" s="133">
        <v>52</v>
      </c>
      <c r="P8" s="133">
        <v>8</v>
      </c>
      <c r="Q8" s="132">
        <f>IF(AND(ISBLANK(N8),ISBLANK(O8)),"",N8+O8)</f>
        <v>205</v>
      </c>
      <c r="R8" s="131">
        <f>IF(ISNUMBER($H8),1-$H8,"")</f>
        <v>0</v>
      </c>
      <c r="S8" s="125"/>
    </row>
    <row r="9" spans="1:19" ht="12.95" customHeight="1">
      <c r="A9" s="201"/>
      <c r="B9" s="202"/>
      <c r="C9" s="130">
        <v>2</v>
      </c>
      <c r="D9" s="129">
        <v>142</v>
      </c>
      <c r="E9" s="128">
        <v>53</v>
      </c>
      <c r="F9" s="128">
        <v>7</v>
      </c>
      <c r="G9" s="127">
        <f>IF(AND(ISBLANK(D9),ISBLANK(E9)),"",D9+E9)</f>
        <v>195</v>
      </c>
      <c r="H9" s="126">
        <f>IF(OR(ISNUMBER($G9),ISNUMBER($Q9)),(SIGN(N($G9)-N($Q9))+1)/2,"")</f>
        <v>1</v>
      </c>
      <c r="I9" s="125"/>
      <c r="K9" s="201"/>
      <c r="L9" s="202"/>
      <c r="M9" s="130">
        <v>2</v>
      </c>
      <c r="N9" s="129">
        <v>119</v>
      </c>
      <c r="O9" s="128">
        <v>62</v>
      </c>
      <c r="P9" s="128">
        <v>5</v>
      </c>
      <c r="Q9" s="127">
        <f>IF(AND(ISBLANK(N9),ISBLANK(O9)),"",N9+O9)</f>
        <v>181</v>
      </c>
      <c r="R9" s="126">
        <f>IF(ISNUMBER($H9),1-$H9,"")</f>
        <v>0</v>
      </c>
      <c r="S9" s="125"/>
    </row>
    <row r="10" spans="1:19" ht="12.95" customHeight="1" thickBot="1">
      <c r="A10" s="203" t="s">
        <v>196</v>
      </c>
      <c r="B10" s="204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03" t="s">
        <v>40</v>
      </c>
      <c r="L10" s="204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05"/>
      <c r="B11" s="206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197">
        <f>IF(ISNUMBER(H12),(SIGN(1000*($H12-$R12)+$G12-$Q12)+1)/2,"")</f>
        <v>1</v>
      </c>
      <c r="K11" s="205"/>
      <c r="L11" s="206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197">
        <f>IF(ISNUMBER($I11),1-$I11,"")</f>
        <v>0</v>
      </c>
    </row>
    <row r="12" spans="1:19" ht="15.95" customHeight="1" thickBot="1">
      <c r="A12" s="207">
        <v>19345</v>
      </c>
      <c r="B12" s="208"/>
      <c r="C12" s="119" t="s">
        <v>18</v>
      </c>
      <c r="D12" s="116">
        <f>IF(ISNUMBER($G12),SUM(D8:D11),"")</f>
        <v>282</v>
      </c>
      <c r="E12" s="118">
        <f>IF(ISNUMBER($G12),SUM(E8:E11),"")</f>
        <v>122</v>
      </c>
      <c r="F12" s="118">
        <f>IF(ISNUMBER($G12),SUM(F8:F11),"")</f>
        <v>9</v>
      </c>
      <c r="G12" s="117">
        <f>IF(SUM($G8:$G11)+SUM($Q8:$Q11)&gt;0,SUM(G8:G11),"")</f>
        <v>404</v>
      </c>
      <c r="H12" s="116">
        <f>IF(ISNUMBER($G12),SUM(H8:H11),"")</f>
        <v>2</v>
      </c>
      <c r="I12" s="198"/>
      <c r="K12" s="207">
        <v>17966</v>
      </c>
      <c r="L12" s="208"/>
      <c r="M12" s="119" t="s">
        <v>18</v>
      </c>
      <c r="N12" s="116">
        <f>IF(ISNUMBER($G12),SUM(N8:N11),"")</f>
        <v>272</v>
      </c>
      <c r="O12" s="118">
        <f>IF(ISNUMBER($G12),SUM(O8:O11),"")</f>
        <v>114</v>
      </c>
      <c r="P12" s="118">
        <f>IF(ISNUMBER($G12),SUM(P8:P11),"")</f>
        <v>13</v>
      </c>
      <c r="Q12" s="117">
        <f>IF(SUM($G8:$G11)+SUM($Q8:$Q11)&gt;0,SUM(Q8:Q11),"")</f>
        <v>386</v>
      </c>
      <c r="R12" s="116">
        <f>IF(ISNUMBER($G12),SUM(R8:R11),"")</f>
        <v>0</v>
      </c>
      <c r="S12" s="198"/>
    </row>
    <row r="13" spans="1:19" ht="12.95" customHeight="1">
      <c r="A13" s="199" t="s">
        <v>195</v>
      </c>
      <c r="B13" s="200"/>
      <c r="C13" s="135">
        <v>1</v>
      </c>
      <c r="D13" s="134">
        <v>123</v>
      </c>
      <c r="E13" s="133">
        <v>25</v>
      </c>
      <c r="F13" s="133">
        <v>12</v>
      </c>
      <c r="G13" s="132">
        <f>IF(AND(ISBLANK(D13),ISBLANK(E13)),"",D13+E13)</f>
        <v>148</v>
      </c>
      <c r="H13" s="131">
        <f>IF(OR(ISNUMBER($G13),ISNUMBER($Q13)),(SIGN(N($G13)-N($Q13))+1)/2,"")</f>
        <v>0</v>
      </c>
      <c r="I13" s="125"/>
      <c r="K13" s="199" t="s">
        <v>194</v>
      </c>
      <c r="L13" s="200"/>
      <c r="M13" s="135">
        <v>1</v>
      </c>
      <c r="N13" s="134">
        <v>131</v>
      </c>
      <c r="O13" s="133">
        <v>71</v>
      </c>
      <c r="P13" s="133">
        <v>2</v>
      </c>
      <c r="Q13" s="132">
        <f>IF(AND(ISBLANK(N13),ISBLANK(O13)),"",N13+O13)</f>
        <v>202</v>
      </c>
      <c r="R13" s="131">
        <f>IF(ISNUMBER($H13),1-$H13,"")</f>
        <v>1</v>
      </c>
      <c r="S13" s="125"/>
    </row>
    <row r="14" spans="1:19" ht="12.95" customHeight="1">
      <c r="A14" s="201"/>
      <c r="B14" s="202"/>
      <c r="C14" s="130">
        <v>2</v>
      </c>
      <c r="D14" s="129">
        <v>147</v>
      </c>
      <c r="E14" s="128">
        <v>53</v>
      </c>
      <c r="F14" s="128">
        <v>6</v>
      </c>
      <c r="G14" s="127">
        <f>IF(AND(ISBLANK(D14),ISBLANK(E14)),"",D14+E14)</f>
        <v>200</v>
      </c>
      <c r="H14" s="126">
        <f>IF(OR(ISNUMBER($G14),ISNUMBER($Q14)),(SIGN(N($G14)-N($Q14))+1)/2,"")</f>
        <v>1</v>
      </c>
      <c r="I14" s="125"/>
      <c r="K14" s="201"/>
      <c r="L14" s="202"/>
      <c r="M14" s="130">
        <v>2</v>
      </c>
      <c r="N14" s="129">
        <v>126</v>
      </c>
      <c r="O14" s="128">
        <v>52</v>
      </c>
      <c r="P14" s="128">
        <v>7</v>
      </c>
      <c r="Q14" s="127">
        <f>IF(AND(ISBLANK(N14),ISBLANK(O14)),"",N14+O14)</f>
        <v>178</v>
      </c>
      <c r="R14" s="126">
        <f>IF(ISNUMBER($H14),1-$H14,"")</f>
        <v>0</v>
      </c>
      <c r="S14" s="125"/>
    </row>
    <row r="15" spans="1:19" ht="12.95" customHeight="1" thickBot="1">
      <c r="A15" s="203" t="s">
        <v>193</v>
      </c>
      <c r="B15" s="204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03" t="s">
        <v>118</v>
      </c>
      <c r="L15" s="204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05"/>
      <c r="B16" s="206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197">
        <f>IF(ISNUMBER(H17),(SIGN(1000*($H17-$R17)+$G17-$Q17)+1)/2,"")</f>
        <v>0</v>
      </c>
      <c r="K16" s="205"/>
      <c r="L16" s="206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197">
        <f>IF(ISNUMBER($I16),1-$I16,"")</f>
        <v>1</v>
      </c>
    </row>
    <row r="17" spans="1:19" ht="15.95" customHeight="1" thickBot="1">
      <c r="A17" s="207">
        <v>2705</v>
      </c>
      <c r="B17" s="208"/>
      <c r="C17" s="119" t="s">
        <v>18</v>
      </c>
      <c r="D17" s="116">
        <f>IF(ISNUMBER($G17),SUM(D13:D16),"")</f>
        <v>270</v>
      </c>
      <c r="E17" s="118">
        <f>IF(ISNUMBER($G17),SUM(E13:E16),"")</f>
        <v>78</v>
      </c>
      <c r="F17" s="118">
        <f>IF(ISNUMBER($G17),SUM(F13:F16),"")</f>
        <v>18</v>
      </c>
      <c r="G17" s="117">
        <f>IF(SUM($G13:$G16)+SUM($Q13:$Q16)&gt;0,SUM(G13:G16),"")</f>
        <v>348</v>
      </c>
      <c r="H17" s="116">
        <f>IF(ISNUMBER($G17),SUM(H13:H16),"")</f>
        <v>1</v>
      </c>
      <c r="I17" s="198"/>
      <c r="K17" s="207">
        <v>20738</v>
      </c>
      <c r="L17" s="208"/>
      <c r="M17" s="119" t="s">
        <v>18</v>
      </c>
      <c r="N17" s="116">
        <f>IF(ISNUMBER($G17),SUM(N13:N16),"")</f>
        <v>257</v>
      </c>
      <c r="O17" s="118">
        <f>IF(ISNUMBER($G17),SUM(O13:O16),"")</f>
        <v>123</v>
      </c>
      <c r="P17" s="118">
        <f>IF(ISNUMBER($G17),SUM(P13:P16),"")</f>
        <v>9</v>
      </c>
      <c r="Q17" s="117">
        <f>IF(SUM($G13:$G16)+SUM($Q13:$Q16)&gt;0,SUM(Q13:Q16),"")</f>
        <v>380</v>
      </c>
      <c r="R17" s="116">
        <f>IF(ISNUMBER($G17),SUM(R13:R16),"")</f>
        <v>1</v>
      </c>
      <c r="S17" s="198"/>
    </row>
    <row r="18" spans="1:19" ht="12.95" customHeight="1">
      <c r="A18" s="199" t="s">
        <v>192</v>
      </c>
      <c r="B18" s="200"/>
      <c r="C18" s="135">
        <v>1</v>
      </c>
      <c r="D18" s="134">
        <v>147</v>
      </c>
      <c r="E18" s="133">
        <v>66</v>
      </c>
      <c r="F18" s="133">
        <v>1</v>
      </c>
      <c r="G18" s="132">
        <f>IF(AND(ISBLANK(D18),ISBLANK(E18)),"",D18+E18)</f>
        <v>213</v>
      </c>
      <c r="H18" s="131">
        <f>IF(OR(ISNUMBER($G18),ISNUMBER($Q18)),(SIGN(N($G18)-N($Q18))+1)/2,"")</f>
        <v>1</v>
      </c>
      <c r="I18" s="125"/>
      <c r="K18" s="199" t="s">
        <v>184</v>
      </c>
      <c r="L18" s="200"/>
      <c r="M18" s="135">
        <v>1</v>
      </c>
      <c r="N18" s="134">
        <v>132</v>
      </c>
      <c r="O18" s="133">
        <v>43</v>
      </c>
      <c r="P18" s="133">
        <v>8</v>
      </c>
      <c r="Q18" s="132">
        <f>IF(AND(ISBLANK(N18),ISBLANK(O18)),"",N18+O18)</f>
        <v>175</v>
      </c>
      <c r="R18" s="131">
        <f>IF(ISNUMBER($H18),1-$H18,"")</f>
        <v>0</v>
      </c>
      <c r="S18" s="125"/>
    </row>
    <row r="19" spans="1:19" ht="12.95" customHeight="1">
      <c r="A19" s="201"/>
      <c r="B19" s="202"/>
      <c r="C19" s="130">
        <v>2</v>
      </c>
      <c r="D19" s="129">
        <v>152</v>
      </c>
      <c r="E19" s="128">
        <v>63</v>
      </c>
      <c r="F19" s="128">
        <v>5</v>
      </c>
      <c r="G19" s="127">
        <f>IF(AND(ISBLANK(D19),ISBLANK(E19)),"",D19+E19)</f>
        <v>215</v>
      </c>
      <c r="H19" s="126">
        <f>IF(OR(ISNUMBER($G19),ISNUMBER($Q19)),(SIGN(N($G19)-N($Q19))+1)/2,"")</f>
        <v>1</v>
      </c>
      <c r="I19" s="125"/>
      <c r="K19" s="201"/>
      <c r="L19" s="202"/>
      <c r="M19" s="130">
        <v>2</v>
      </c>
      <c r="N19" s="129">
        <v>142</v>
      </c>
      <c r="O19" s="128">
        <v>44</v>
      </c>
      <c r="P19" s="128">
        <v>6</v>
      </c>
      <c r="Q19" s="127">
        <f>IF(AND(ISBLANK(N19),ISBLANK(O19)),"",N19+O19)</f>
        <v>186</v>
      </c>
      <c r="R19" s="126">
        <f>IF(ISNUMBER($H19),1-$H19,"")</f>
        <v>0</v>
      </c>
      <c r="S19" s="125"/>
    </row>
    <row r="20" spans="1:19" ht="12.95" customHeight="1" thickBot="1">
      <c r="A20" s="203" t="s">
        <v>191</v>
      </c>
      <c r="B20" s="204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03" t="s">
        <v>190</v>
      </c>
      <c r="L20" s="204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05"/>
      <c r="B21" s="206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197">
        <f>IF(ISNUMBER(H22),(SIGN(1000*($H22-$R22)+$G22-$Q22)+1)/2,"")</f>
        <v>1</v>
      </c>
      <c r="K21" s="205"/>
      <c r="L21" s="206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197">
        <f>IF(ISNUMBER($I21),1-$I21,"")</f>
        <v>0</v>
      </c>
    </row>
    <row r="22" spans="1:19" ht="15.95" customHeight="1" thickBot="1">
      <c r="A22" s="207">
        <v>23635</v>
      </c>
      <c r="B22" s="208"/>
      <c r="C22" s="119" t="s">
        <v>18</v>
      </c>
      <c r="D22" s="116">
        <f>IF(ISNUMBER($G22),SUM(D18:D21),"")</f>
        <v>299</v>
      </c>
      <c r="E22" s="118">
        <f>IF(ISNUMBER($G22),SUM(E18:E21),"")</f>
        <v>129</v>
      </c>
      <c r="F22" s="118">
        <f>IF(ISNUMBER($G22),SUM(F18:F21),"")</f>
        <v>6</v>
      </c>
      <c r="G22" s="117">
        <f>IF(SUM($G18:$G21)+SUM($Q18:$Q21)&gt;0,SUM(G18:G21),"")</f>
        <v>428</v>
      </c>
      <c r="H22" s="116">
        <f>IF(ISNUMBER($G22),SUM(H18:H21),"")</f>
        <v>2</v>
      </c>
      <c r="I22" s="198"/>
      <c r="K22" s="207">
        <v>20739</v>
      </c>
      <c r="L22" s="208"/>
      <c r="M22" s="119" t="s">
        <v>18</v>
      </c>
      <c r="N22" s="116">
        <f>IF(ISNUMBER($G22),SUM(N18:N21),"")</f>
        <v>274</v>
      </c>
      <c r="O22" s="118">
        <f>IF(ISNUMBER($G22),SUM(O18:O21),"")</f>
        <v>87</v>
      </c>
      <c r="P22" s="118">
        <f>IF(ISNUMBER($G22),SUM(P18:P21),"")</f>
        <v>14</v>
      </c>
      <c r="Q22" s="117">
        <f>IF(SUM($G18:$G21)+SUM($Q18:$Q21)&gt;0,SUM(Q18:Q21),"")</f>
        <v>361</v>
      </c>
      <c r="R22" s="116">
        <f>IF(ISNUMBER($G22),SUM(R18:R21),"")</f>
        <v>0</v>
      </c>
      <c r="S22" s="198"/>
    </row>
    <row r="23" spans="1:19" ht="12.95" customHeight="1">
      <c r="A23" s="199" t="s">
        <v>189</v>
      </c>
      <c r="B23" s="200"/>
      <c r="C23" s="135">
        <v>1</v>
      </c>
      <c r="D23" s="134">
        <v>154</v>
      </c>
      <c r="E23" s="133">
        <v>69</v>
      </c>
      <c r="F23" s="133">
        <v>2</v>
      </c>
      <c r="G23" s="132">
        <f>IF(AND(ISBLANK(D23),ISBLANK(E23)),"",D23+E23)</f>
        <v>223</v>
      </c>
      <c r="H23" s="131">
        <f>IF(OR(ISNUMBER($G23),ISNUMBER($Q23)),(SIGN(N($G23)-N($Q23))+1)/2,"")</f>
        <v>1</v>
      </c>
      <c r="I23" s="125"/>
      <c r="K23" s="199" t="s">
        <v>188</v>
      </c>
      <c r="L23" s="200"/>
      <c r="M23" s="135">
        <v>1</v>
      </c>
      <c r="N23" s="134">
        <v>116</v>
      </c>
      <c r="O23" s="133">
        <v>16</v>
      </c>
      <c r="P23" s="133">
        <v>14</v>
      </c>
      <c r="Q23" s="132">
        <f>IF(AND(ISBLANK(N23),ISBLANK(O23)),"",N23+O23)</f>
        <v>132</v>
      </c>
      <c r="R23" s="131">
        <f>IF(ISNUMBER($H23),1-$H23,"")</f>
        <v>0</v>
      </c>
      <c r="S23" s="125"/>
    </row>
    <row r="24" spans="1:19" ht="12.95" customHeight="1">
      <c r="A24" s="201"/>
      <c r="B24" s="202"/>
      <c r="C24" s="130">
        <v>2</v>
      </c>
      <c r="D24" s="129">
        <v>166</v>
      </c>
      <c r="E24" s="128">
        <v>77</v>
      </c>
      <c r="F24" s="128">
        <v>1</v>
      </c>
      <c r="G24" s="127">
        <f>IF(AND(ISBLANK(D24),ISBLANK(E24)),"",D24+E24)</f>
        <v>243</v>
      </c>
      <c r="H24" s="126">
        <f>IF(OR(ISNUMBER($G24),ISNUMBER($Q24)),(SIGN(N($G24)-N($Q24))+1)/2,"")</f>
        <v>1</v>
      </c>
      <c r="I24" s="125"/>
      <c r="K24" s="201"/>
      <c r="L24" s="202"/>
      <c r="M24" s="130">
        <v>2</v>
      </c>
      <c r="N24" s="129">
        <v>108</v>
      </c>
      <c r="O24" s="128">
        <v>43</v>
      </c>
      <c r="P24" s="128">
        <v>14</v>
      </c>
      <c r="Q24" s="127">
        <f>IF(AND(ISBLANK(N24),ISBLANK(O24)),"",N24+O24)</f>
        <v>151</v>
      </c>
      <c r="R24" s="126">
        <f>IF(ISNUMBER($H24),1-$H24,"")</f>
        <v>0</v>
      </c>
      <c r="S24" s="125"/>
    </row>
    <row r="25" spans="1:19" ht="12.95" customHeight="1" thickBot="1">
      <c r="A25" s="203" t="s">
        <v>187</v>
      </c>
      <c r="B25" s="204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03" t="s">
        <v>186</v>
      </c>
      <c r="L25" s="204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05"/>
      <c r="B26" s="206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197">
        <f>IF(ISNUMBER(H27),(SIGN(1000*($H27-$R27)+$G27-$Q27)+1)/2,"")</f>
        <v>1</v>
      </c>
      <c r="K26" s="205"/>
      <c r="L26" s="206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197">
        <f>IF(ISNUMBER($I26),1-$I26,"")</f>
        <v>0</v>
      </c>
    </row>
    <row r="27" spans="1:19" ht="15.95" customHeight="1" thickBot="1">
      <c r="A27" s="207">
        <v>2725</v>
      </c>
      <c r="B27" s="208"/>
      <c r="C27" s="119" t="s">
        <v>18</v>
      </c>
      <c r="D27" s="136">
        <f>IF(ISNUMBER($G27),SUM(D23:D26),"")</f>
        <v>320</v>
      </c>
      <c r="E27" s="118">
        <f>IF(ISNUMBER($G27),SUM(E23:E26),"")</f>
        <v>146</v>
      </c>
      <c r="F27" s="118">
        <f>IF(ISNUMBER($G27),SUM(F23:F26),"")</f>
        <v>3</v>
      </c>
      <c r="G27" s="143">
        <f>IF(SUM($G23:$G26)+SUM($Q23:$Q26)&gt;0,SUM(G23:G26),"")</f>
        <v>466</v>
      </c>
      <c r="H27" s="116">
        <f>IF(ISNUMBER($G27),SUM(H23:H26),"")</f>
        <v>2</v>
      </c>
      <c r="I27" s="198"/>
      <c r="K27" s="207">
        <v>25724</v>
      </c>
      <c r="L27" s="208"/>
      <c r="M27" s="119" t="s">
        <v>18</v>
      </c>
      <c r="N27" s="116">
        <f>IF(ISNUMBER($G27),SUM(N23:N26),"")</f>
        <v>224</v>
      </c>
      <c r="O27" s="118">
        <f>IF(ISNUMBER($G27),SUM(O23:O26),"")</f>
        <v>59</v>
      </c>
      <c r="P27" s="118">
        <f>IF(ISNUMBER($G27),SUM(P23:P26),"")</f>
        <v>28</v>
      </c>
      <c r="Q27" s="117">
        <f>IF(SUM($G23:$G26)+SUM($Q23:$Q26)&gt;0,SUM(Q23:Q26),"")</f>
        <v>283</v>
      </c>
      <c r="R27" s="116">
        <f>IF(ISNUMBER($G27),SUM(R23:R26),"")</f>
        <v>0</v>
      </c>
      <c r="S27" s="198"/>
    </row>
    <row r="28" spans="1:19" ht="12.95" customHeight="1">
      <c r="A28" s="199" t="s">
        <v>185</v>
      </c>
      <c r="B28" s="200"/>
      <c r="C28" s="135">
        <v>1</v>
      </c>
      <c r="D28" s="134">
        <v>128</v>
      </c>
      <c r="E28" s="133">
        <v>63</v>
      </c>
      <c r="F28" s="133">
        <v>0</v>
      </c>
      <c r="G28" s="132">
        <f>IF(AND(ISBLANK(D28),ISBLANK(E28)),"",D28+E28)</f>
        <v>191</v>
      </c>
      <c r="H28" s="131">
        <f>IF(OR(ISNUMBER($G28),ISNUMBER($Q28)),(SIGN(N($G28)-N($Q28))+1)/2,"")</f>
        <v>1</v>
      </c>
      <c r="I28" s="125"/>
      <c r="K28" s="199" t="s">
        <v>184</v>
      </c>
      <c r="L28" s="200"/>
      <c r="M28" s="135">
        <v>1</v>
      </c>
      <c r="N28" s="134">
        <v>119</v>
      </c>
      <c r="O28" s="133">
        <v>51</v>
      </c>
      <c r="P28" s="133">
        <v>5</v>
      </c>
      <c r="Q28" s="132">
        <f>IF(AND(ISBLANK(N28),ISBLANK(O28)),"",N28+O28)</f>
        <v>170</v>
      </c>
      <c r="R28" s="131">
        <f>IF(ISNUMBER($H28),1-$H28,"")</f>
        <v>0</v>
      </c>
      <c r="S28" s="125"/>
    </row>
    <row r="29" spans="1:19" ht="12.95" customHeight="1">
      <c r="A29" s="201"/>
      <c r="B29" s="202"/>
      <c r="C29" s="130">
        <v>2</v>
      </c>
      <c r="D29" s="129">
        <v>135</v>
      </c>
      <c r="E29" s="128">
        <v>52</v>
      </c>
      <c r="F29" s="128">
        <v>6</v>
      </c>
      <c r="G29" s="127">
        <f>IF(AND(ISBLANK(D29),ISBLANK(E29)),"",D29+E29)</f>
        <v>187</v>
      </c>
      <c r="H29" s="126">
        <f>IF(OR(ISNUMBER($G29),ISNUMBER($Q29)),(SIGN(N($G29)-N($Q29))+1)/2,"")</f>
        <v>0</v>
      </c>
      <c r="I29" s="125"/>
      <c r="K29" s="201"/>
      <c r="L29" s="202"/>
      <c r="M29" s="130">
        <v>2</v>
      </c>
      <c r="N29" s="129">
        <v>155</v>
      </c>
      <c r="O29" s="128">
        <v>45</v>
      </c>
      <c r="P29" s="128">
        <v>2</v>
      </c>
      <c r="Q29" s="127">
        <f>IF(AND(ISBLANK(N29),ISBLANK(O29)),"",N29+O29)</f>
        <v>200</v>
      </c>
      <c r="R29" s="126">
        <f>IF(ISNUMBER($H29),1-$H29,"")</f>
        <v>1</v>
      </c>
      <c r="S29" s="125"/>
    </row>
    <row r="30" spans="1:19" ht="12.95" customHeight="1" thickBot="1">
      <c r="A30" s="203" t="s">
        <v>27</v>
      </c>
      <c r="B30" s="204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03" t="s">
        <v>183</v>
      </c>
      <c r="L30" s="204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05"/>
      <c r="B31" s="206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197">
        <f>IF(ISNUMBER(H32),(SIGN(1000*($H32-$R32)+$G32-$Q32)+1)/2,"")</f>
        <v>1</v>
      </c>
      <c r="K31" s="205"/>
      <c r="L31" s="206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197">
        <f>IF(ISNUMBER($I31),1-$I31,"")</f>
        <v>0</v>
      </c>
    </row>
    <row r="32" spans="1:19" ht="15.95" customHeight="1" thickBot="1">
      <c r="A32" s="207">
        <v>23693</v>
      </c>
      <c r="B32" s="208"/>
      <c r="C32" s="119" t="s">
        <v>18</v>
      </c>
      <c r="D32" s="116">
        <f>IF(ISNUMBER($G32),SUM(D28:D31),"")</f>
        <v>263</v>
      </c>
      <c r="E32" s="118">
        <f>IF(ISNUMBER($G32),SUM(E28:E31),"")</f>
        <v>115</v>
      </c>
      <c r="F32" s="118">
        <f>IF(ISNUMBER($G32),SUM(F28:F31),"")</f>
        <v>6</v>
      </c>
      <c r="G32" s="117">
        <f>IF(SUM($G28:$G31)+SUM($Q28:$Q31)&gt;0,SUM(G28:G31),"")</f>
        <v>378</v>
      </c>
      <c r="H32" s="116">
        <f>IF(ISNUMBER($G32),SUM(H28:H31),"")</f>
        <v>1</v>
      </c>
      <c r="I32" s="198"/>
      <c r="K32" s="207">
        <v>25350</v>
      </c>
      <c r="L32" s="208"/>
      <c r="M32" s="119" t="s">
        <v>18</v>
      </c>
      <c r="N32" s="116">
        <f>IF(ISNUMBER($G32),SUM(N28:N31),"")</f>
        <v>274</v>
      </c>
      <c r="O32" s="118">
        <f>IF(ISNUMBER($G32),SUM(O28:O31),"")</f>
        <v>96</v>
      </c>
      <c r="P32" s="118">
        <f>IF(ISNUMBER($G32),SUM(P28:P31),"")</f>
        <v>7</v>
      </c>
      <c r="Q32" s="117">
        <f>IF(SUM($G28:$G31)+SUM($Q28:$Q31)&gt;0,SUM(Q28:Q31),"")</f>
        <v>370</v>
      </c>
      <c r="R32" s="116">
        <f>IF(ISNUMBER($G32),SUM(R28:R31),"")</f>
        <v>1</v>
      </c>
      <c r="S32" s="198"/>
    </row>
    <row r="33" spans="1:19" ht="12.95" customHeight="1">
      <c r="A33" s="199" t="s">
        <v>182</v>
      </c>
      <c r="B33" s="200"/>
      <c r="C33" s="135">
        <v>1</v>
      </c>
      <c r="D33" s="134">
        <v>162</v>
      </c>
      <c r="E33" s="133">
        <v>53</v>
      </c>
      <c r="F33" s="133">
        <v>5</v>
      </c>
      <c r="G33" s="132">
        <f>IF(AND(ISBLANK(D33),ISBLANK(E33)),"",D33+E33)</f>
        <v>215</v>
      </c>
      <c r="H33" s="131">
        <f>IF(OR(ISNUMBER($G33),ISNUMBER($Q33)),(SIGN(N($G33)-N($Q33))+1)/2,"")</f>
        <v>0</v>
      </c>
      <c r="I33" s="125"/>
      <c r="K33" s="199" t="s">
        <v>181</v>
      </c>
      <c r="L33" s="200"/>
      <c r="M33" s="135">
        <v>1</v>
      </c>
      <c r="N33" s="134">
        <v>133</v>
      </c>
      <c r="O33" s="133">
        <v>105</v>
      </c>
      <c r="P33" s="133">
        <v>4</v>
      </c>
      <c r="Q33" s="132">
        <f>IF(AND(ISBLANK(N33),ISBLANK(O33)),"",N33+O33)</f>
        <v>238</v>
      </c>
      <c r="R33" s="131">
        <f>IF(ISNUMBER($H33),1-$H33,"")</f>
        <v>1</v>
      </c>
      <c r="S33" s="125"/>
    </row>
    <row r="34" spans="1:19" ht="12.95" customHeight="1">
      <c r="A34" s="201"/>
      <c r="B34" s="202"/>
      <c r="C34" s="130">
        <v>2</v>
      </c>
      <c r="D34" s="129">
        <v>158</v>
      </c>
      <c r="E34" s="128">
        <v>70</v>
      </c>
      <c r="F34" s="128">
        <v>2</v>
      </c>
      <c r="G34" s="127">
        <f>IF(AND(ISBLANK(D34),ISBLANK(E34)),"",D34+E34)</f>
        <v>228</v>
      </c>
      <c r="H34" s="126">
        <f>IF(OR(ISNUMBER($G34),ISNUMBER($Q34)),(SIGN(N($G34)-N($Q34))+1)/2,"")</f>
        <v>1</v>
      </c>
      <c r="I34" s="125"/>
      <c r="K34" s="201"/>
      <c r="L34" s="202"/>
      <c r="M34" s="130">
        <v>2</v>
      </c>
      <c r="N34" s="129">
        <v>135</v>
      </c>
      <c r="O34" s="128">
        <v>53</v>
      </c>
      <c r="P34" s="128">
        <v>7</v>
      </c>
      <c r="Q34" s="127">
        <f>IF(AND(ISBLANK(N34),ISBLANK(O34)),"",N34+O34)</f>
        <v>188</v>
      </c>
      <c r="R34" s="126">
        <f>IF(ISNUMBER($H34),1-$H34,"")</f>
        <v>0</v>
      </c>
      <c r="S34" s="125"/>
    </row>
    <row r="35" spans="1:19" ht="12.95" customHeight="1" thickBot="1">
      <c r="A35" s="203" t="s">
        <v>180</v>
      </c>
      <c r="B35" s="204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03" t="s">
        <v>115</v>
      </c>
      <c r="L35" s="204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05"/>
      <c r="B36" s="206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197">
        <f>IF(ISNUMBER(H37),(SIGN(1000*($H37-$R37)+$G37-$Q37)+1)/2,"")</f>
        <v>1</v>
      </c>
      <c r="K36" s="205"/>
      <c r="L36" s="206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197">
        <f>IF(ISNUMBER($I36),1-$I36,"")</f>
        <v>0</v>
      </c>
    </row>
    <row r="37" spans="1:19" ht="15.95" customHeight="1" thickBot="1">
      <c r="A37" s="207">
        <v>10871</v>
      </c>
      <c r="B37" s="208"/>
      <c r="C37" s="119" t="s">
        <v>18</v>
      </c>
      <c r="D37" s="136">
        <f>IF(ISNUMBER($G37),SUM(D33:D36),"")</f>
        <v>320</v>
      </c>
      <c r="E37" s="118">
        <f>IF(ISNUMBER($G37),SUM(E33:E36),"")</f>
        <v>123</v>
      </c>
      <c r="F37" s="118">
        <f>IF(ISNUMBER($G37),SUM(F33:F36),"")</f>
        <v>7</v>
      </c>
      <c r="G37" s="117">
        <f>IF(SUM($G33:$G36)+SUM($Q33:$Q36)&gt;0,SUM(G33:G36),"")</f>
        <v>443</v>
      </c>
      <c r="H37" s="116">
        <f>IF(ISNUMBER($G37),SUM(H33:H36),"")</f>
        <v>1</v>
      </c>
      <c r="I37" s="198"/>
      <c r="K37" s="207">
        <v>20740</v>
      </c>
      <c r="L37" s="208"/>
      <c r="M37" s="119" t="s">
        <v>18</v>
      </c>
      <c r="N37" s="116">
        <f>IF(ISNUMBER($G37),SUM(N33:N36),"")</f>
        <v>268</v>
      </c>
      <c r="O37" s="146">
        <f>IF(ISNUMBER($G37),SUM(O33:O36),"")</f>
        <v>158</v>
      </c>
      <c r="P37" s="118">
        <f>IF(ISNUMBER($G37),SUM(P33:P36),"")</f>
        <v>11</v>
      </c>
      <c r="Q37" s="117">
        <f>IF(SUM($G33:$G36)+SUM($Q33:$Q36)&gt;0,SUM(Q33:Q36),"")</f>
        <v>426</v>
      </c>
      <c r="R37" s="116">
        <f>IF(ISNUMBER($G37),SUM(R33:R36),"")</f>
        <v>1</v>
      </c>
      <c r="S37" s="198"/>
    </row>
    <row r="38" spans="1:19" ht="5.0999999999999996" customHeight="1" thickBot="1"/>
    <row r="39" spans="1:19" ht="20.100000000000001" customHeight="1" thickBot="1">
      <c r="A39" s="115"/>
      <c r="B39" s="114"/>
      <c r="C39" s="113" t="s">
        <v>45</v>
      </c>
      <c r="D39" s="112">
        <f>IF(ISNUMBER($G39),SUM(D12,D17,D22,D27,D32,D37),"")</f>
        <v>1754</v>
      </c>
      <c r="E39" s="111">
        <f>IF(ISNUMBER($G39),SUM(E12,E17,E22,E27,E32,E37),"")</f>
        <v>713</v>
      </c>
      <c r="F39" s="111">
        <f>IF(ISNUMBER($G39),SUM(F12,F17,F22,F27,F32,F37),"")</f>
        <v>49</v>
      </c>
      <c r="G39" s="110">
        <f>IF(SUM($G$8:$G$37)+SUM($Q$8:$Q$37)&gt;0,SUM(G12,G17,G22,G27,G32,G37),"")</f>
        <v>2467</v>
      </c>
      <c r="H39" s="109">
        <f>IF(SUM($G$8:$G$37)+SUM($Q$8:$Q$37)&gt;0,SUM(H12,H17,H22,H27,H32,H37),"")</f>
        <v>9</v>
      </c>
      <c r="I39" s="108">
        <f>IF(ISNUMBER($G39),(SIGN($G39-$Q39)+1)/IF(COUNT(I$11,I$16,I$21,I$26,I$31,I$36)&gt;3,1,2),"")</f>
        <v>2</v>
      </c>
      <c r="K39" s="115"/>
      <c r="L39" s="114"/>
      <c r="M39" s="113" t="s">
        <v>45</v>
      </c>
      <c r="N39" s="112">
        <f>IF(ISNUMBER($G39),SUM(N12,N17,N22,N27,N32,N37),"")</f>
        <v>1569</v>
      </c>
      <c r="O39" s="111">
        <f>IF(ISNUMBER($G39),SUM(O12,O17,O22,O27,O32,O37),"")</f>
        <v>637</v>
      </c>
      <c r="P39" s="111">
        <f>IF(ISNUMBER($G39),SUM(P12,P17,P22,P27,P32,P37),"")</f>
        <v>82</v>
      </c>
      <c r="Q39" s="110">
        <f>IF(SUM($G$8:$G$37)+SUM($Q$8:$Q$37)&gt;0,SUM(Q12,Q17,Q22,Q27,Q32,Q37),"")</f>
        <v>2206</v>
      </c>
      <c r="R39" s="109">
        <f>IF(SUM($G$8:$G$37)+SUM($Q$8:$Q$37)&gt;0,SUM(R12,R17,R22,R27,R32,R37),"")</f>
        <v>3</v>
      </c>
      <c r="S39" s="108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3"/>
      <c r="B41" s="105" t="s">
        <v>46</v>
      </c>
      <c r="C41" s="246" t="s">
        <v>179</v>
      </c>
      <c r="D41" s="246"/>
      <c r="E41" s="246"/>
      <c r="G41" s="230" t="s">
        <v>48</v>
      </c>
      <c r="H41" s="230"/>
      <c r="I41" s="107">
        <f>IF(ISNUMBER(I$39),SUM(I11,I16,I21,I26,I31,I36,I39),"")</f>
        <v>7</v>
      </c>
      <c r="K41" s="83"/>
      <c r="L41" s="105" t="s">
        <v>46</v>
      </c>
      <c r="M41" s="246" t="s">
        <v>178</v>
      </c>
      <c r="N41" s="246"/>
      <c r="O41" s="246"/>
      <c r="Q41" s="230" t="s">
        <v>48</v>
      </c>
      <c r="R41" s="230"/>
      <c r="S41" s="107">
        <f>IF(ISNUMBER(S$39),SUM(S11,S16,S21,S26,S31,S36,S39),"")</f>
        <v>1</v>
      </c>
    </row>
    <row r="42" spans="1:19" ht="18" customHeight="1">
      <c r="A42" s="83"/>
      <c r="B42" s="105" t="s">
        <v>50</v>
      </c>
      <c r="C42" s="245"/>
      <c r="D42" s="245"/>
      <c r="E42" s="245"/>
      <c r="G42" s="106"/>
      <c r="H42" s="106"/>
      <c r="I42" s="106"/>
      <c r="K42" s="83"/>
      <c r="L42" s="105" t="s">
        <v>50</v>
      </c>
      <c r="M42" s="245"/>
      <c r="N42" s="245"/>
      <c r="O42" s="245"/>
      <c r="Q42" s="106"/>
      <c r="R42" s="106"/>
      <c r="S42" s="106"/>
    </row>
    <row r="43" spans="1:19" ht="20.100000000000001" customHeight="1">
      <c r="A43" s="105" t="s">
        <v>51</v>
      </c>
      <c r="B43" s="105" t="s">
        <v>52</v>
      </c>
      <c r="C43" s="231"/>
      <c r="D43" s="231"/>
      <c r="E43" s="231"/>
      <c r="F43" s="231"/>
      <c r="G43" s="231"/>
      <c r="H43" s="231"/>
      <c r="I43" s="105"/>
      <c r="J43" s="105"/>
      <c r="K43" s="105" t="s">
        <v>53</v>
      </c>
      <c r="L43" s="231"/>
      <c r="M43" s="231"/>
      <c r="O43" s="105" t="s">
        <v>50</v>
      </c>
      <c r="P43" s="231"/>
      <c r="Q43" s="231"/>
      <c r="R43" s="231"/>
      <c r="S43" s="231"/>
    </row>
    <row r="44" spans="1:19" ht="9.9499999999999993" customHeight="1">
      <c r="E44" s="83"/>
      <c r="H44" s="83"/>
    </row>
    <row r="45" spans="1:19" ht="30" customHeight="1">
      <c r="A45" s="104" t="str">
        <f>"Technické podmínky utkání:   " &amp; $B$3 &amp; IF(ISBLANK($B$3),""," – ") &amp; $L$3</f>
        <v>Technické podmínky utkání:   KK Konstruktiva Praha E – TJ Praga Praha B</v>
      </c>
    </row>
    <row r="46" spans="1:19" ht="20.100000000000001" customHeight="1">
      <c r="B46" s="144" t="s">
        <v>54</v>
      </c>
      <c r="C46" s="239" t="s">
        <v>78</v>
      </c>
      <c r="D46" s="239"/>
      <c r="I46" s="144" t="s">
        <v>56</v>
      </c>
      <c r="J46" s="239">
        <v>0</v>
      </c>
      <c r="K46" s="239"/>
    </row>
    <row r="47" spans="1:19" ht="20.100000000000001" customHeight="1">
      <c r="B47" s="144" t="s">
        <v>57</v>
      </c>
      <c r="C47" s="240" t="s">
        <v>77</v>
      </c>
      <c r="D47" s="240"/>
      <c r="I47" s="144" t="s">
        <v>59</v>
      </c>
      <c r="J47" s="240">
        <v>0</v>
      </c>
      <c r="K47" s="240"/>
      <c r="P47" s="144" t="s">
        <v>60</v>
      </c>
      <c r="Q47" s="235" t="s">
        <v>61</v>
      </c>
      <c r="R47" s="235"/>
      <c r="S47" s="235"/>
    </row>
    <row r="48" spans="1:19" ht="9.9499999999999993" customHeight="1"/>
    <row r="49" spans="1:19" ht="15" customHeight="1">
      <c r="A49" s="232" t="s">
        <v>62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63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99"/>
    </row>
    <row r="54" spans="1:19" ht="21" customHeight="1">
      <c r="A54" s="101" t="s">
        <v>6</v>
      </c>
      <c r="B54" s="83"/>
      <c r="C54" s="83"/>
      <c r="D54" s="83"/>
      <c r="E54" s="83"/>
      <c r="F54" s="83"/>
      <c r="G54" s="83"/>
      <c r="H54" s="83"/>
      <c r="I54" s="83"/>
      <c r="J54" s="83"/>
      <c r="K54" s="100" t="s">
        <v>8</v>
      </c>
      <c r="L54" s="83"/>
      <c r="M54" s="83"/>
      <c r="N54" s="83"/>
      <c r="O54" s="83"/>
      <c r="P54" s="83"/>
      <c r="Q54" s="83"/>
      <c r="R54" s="83"/>
      <c r="S54" s="99"/>
    </row>
    <row r="55" spans="1:19" ht="21" customHeight="1">
      <c r="A55" s="98"/>
      <c r="B55" s="95" t="s">
        <v>64</v>
      </c>
      <c r="C55" s="94"/>
      <c r="D55" s="96"/>
      <c r="E55" s="95" t="s">
        <v>65</v>
      </c>
      <c r="F55" s="94"/>
      <c r="G55" s="94"/>
      <c r="H55" s="94"/>
      <c r="I55" s="96"/>
      <c r="J55" s="83"/>
      <c r="K55" s="97"/>
      <c r="L55" s="95" t="s">
        <v>64</v>
      </c>
      <c r="M55" s="94"/>
      <c r="N55" s="96"/>
      <c r="O55" s="95" t="s">
        <v>65</v>
      </c>
      <c r="P55" s="94"/>
      <c r="Q55" s="94"/>
      <c r="R55" s="94"/>
      <c r="S55" s="93"/>
    </row>
    <row r="56" spans="1:19" ht="21" customHeight="1">
      <c r="A56" s="92" t="s">
        <v>66</v>
      </c>
      <c r="B56" s="88" t="s">
        <v>67</v>
      </c>
      <c r="C56" s="90"/>
      <c r="D56" s="89" t="s">
        <v>68</v>
      </c>
      <c r="E56" s="88" t="s">
        <v>67</v>
      </c>
      <c r="F56" s="87"/>
      <c r="G56" s="87"/>
      <c r="H56" s="86"/>
      <c r="I56" s="89" t="s">
        <v>68</v>
      </c>
      <c r="J56" s="83"/>
      <c r="K56" s="91" t="s">
        <v>66</v>
      </c>
      <c r="L56" s="88" t="s">
        <v>67</v>
      </c>
      <c r="M56" s="90"/>
      <c r="N56" s="89" t="s">
        <v>68</v>
      </c>
      <c r="O56" s="88" t="s">
        <v>67</v>
      </c>
      <c r="P56" s="87"/>
      <c r="Q56" s="87"/>
      <c r="R56" s="86"/>
      <c r="S56" s="85" t="s">
        <v>68</v>
      </c>
    </row>
    <row r="57" spans="1:19" ht="21" customHeight="1">
      <c r="A57" s="84">
        <v>51</v>
      </c>
      <c r="B57" s="242" t="s">
        <v>177</v>
      </c>
      <c r="C57" s="244"/>
      <c r="D57" s="81">
        <v>2707</v>
      </c>
      <c r="E57" s="242" t="s">
        <v>176</v>
      </c>
      <c r="F57" s="243"/>
      <c r="G57" s="243"/>
      <c r="H57" s="244"/>
      <c r="I57" s="81">
        <v>2705</v>
      </c>
      <c r="J57" s="83"/>
      <c r="K57" s="82"/>
      <c r="L57" s="242"/>
      <c r="M57" s="244"/>
      <c r="N57" s="81"/>
      <c r="O57" s="242"/>
      <c r="P57" s="243"/>
      <c r="Q57" s="243"/>
      <c r="R57" s="244"/>
      <c r="S57" s="80"/>
    </row>
    <row r="58" spans="1:19" ht="21" customHeight="1">
      <c r="A58" s="84"/>
      <c r="B58" s="242"/>
      <c r="C58" s="244"/>
      <c r="D58" s="81"/>
      <c r="E58" s="242"/>
      <c r="F58" s="243"/>
      <c r="G58" s="243"/>
      <c r="H58" s="244"/>
      <c r="I58" s="81"/>
      <c r="J58" s="83"/>
      <c r="K58" s="82"/>
      <c r="L58" s="242"/>
      <c r="M58" s="244"/>
      <c r="N58" s="81"/>
      <c r="O58" s="242"/>
      <c r="P58" s="243"/>
      <c r="Q58" s="243"/>
      <c r="R58" s="244"/>
      <c r="S58" s="80"/>
    </row>
    <row r="59" spans="1:19" ht="12" customHeight="1">
      <c r="A59" s="79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7"/>
    </row>
    <row r="60" spans="1:19" ht="5.0999999999999996" customHeight="1"/>
    <row r="61" spans="1:19" ht="15" customHeight="1">
      <c r="A61" s="232" t="s">
        <v>69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70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6"/>
      <c r="B66" s="75" t="s">
        <v>71</v>
      </c>
      <c r="C66" s="241" t="s">
        <v>155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19.zen-azmB</vt:lpstr>
      <vt:lpstr>19.žižD-meD</vt:lpstr>
      <vt:lpstr>19.dpB-rpd</vt:lpstr>
      <vt:lpstr>19.vršC-acsB</vt:lpstr>
      <vt:lpstr>19.meC-pksC</vt:lpstr>
      <vt:lpstr>19.vpB-dpC</vt:lpstr>
      <vt:lpstr>19.koE-prgB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Bohouš</cp:lastModifiedBy>
  <dcterms:created xsi:type="dcterms:W3CDTF">2005-07-26T20:23:27Z</dcterms:created>
  <dcterms:modified xsi:type="dcterms:W3CDTF">2019-02-23T10:09:22Z</dcterms:modified>
</cp:coreProperties>
</file>